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wnloads\"/>
    </mc:Choice>
  </mc:AlternateContent>
  <bookViews>
    <workbookView xWindow="0" yWindow="900" windowWidth="24000" windowHeight="9630"/>
  </bookViews>
  <sheets>
    <sheet name="PE" sheetId="2" r:id="rId1"/>
    <sheet name="EA" sheetId="15" r:id="rId2"/>
    <sheet name="SGA" sheetId="5" r:id="rId3"/>
    <sheet name="GAM" sheetId="6" r:id="rId4"/>
    <sheet name="ESC" sheetId="7" r:id="rId5"/>
    <sheet name="GA" sheetId="8" r:id="rId6"/>
    <sheet name="GF" sheetId="9" r:id="rId7"/>
    <sheet name="GTH" sheetId="10" r:id="rId8"/>
    <sheet name="GT" sheetId="16" r:id="rId9"/>
    <sheet name="GD" sheetId="11" r:id="rId10"/>
    <sheet name="GJ" sheetId="12" r:id="rId11"/>
    <sheet name="GC" sheetId="13" r:id="rId12"/>
    <sheet name="EM" sheetId="14" r:id="rId13"/>
    <sheet name="Hoja1" sheetId="4" state="hidden" r:id="rId14"/>
    <sheet name="Hoja3" sheetId="3" state="hidden" r:id="rId15"/>
  </sheets>
  <externalReferences>
    <externalReference r:id="rId16"/>
    <externalReference r:id="rId17"/>
  </externalReferences>
  <definedNames>
    <definedName name="_xlnm._FilterDatabase" localSheetId="7" hidden="1">GTH!$A$1:$AO$37</definedName>
    <definedName name="_xlnm.Print_Area" localSheetId="1">EA!$A$1:$AM$26</definedName>
    <definedName name="_xlnm.Print_Area" localSheetId="3">GAM!$A$4:$AA$11</definedName>
    <definedName name="_xlnm.Print_Titles" localSheetId="1">EA!$1:$6</definedName>
    <definedName name="_xlnm.Print_Titles" localSheetId="12">EM!$1:$3</definedName>
    <definedName name="_xlnm.Print_Titles" localSheetId="5">GA!$1:$3</definedName>
    <definedName name="_xlnm.Print_Titles" localSheetId="11">GC!$1:$3</definedName>
    <definedName name="_xlnm.Print_Titles" localSheetId="9">GD!$1:$3</definedName>
    <definedName name="_xlnm.Print_Titles" localSheetId="6">GF!$1:$3</definedName>
    <definedName name="_xlnm.Print_Titles" localSheetId="10">GJ!$1:$3</definedName>
    <definedName name="_xlnm.Print_Titles" localSheetId="8">GT!$1:$6</definedName>
    <definedName name="_xlnm.Print_Titles" localSheetId="0">PE!$1:$6</definedName>
  </definedNames>
  <calcPr calcId="162913"/>
</workbook>
</file>

<file path=xl/calcChain.xml><?xml version="1.0" encoding="utf-8"?>
<calcChain xmlns="http://schemas.openxmlformats.org/spreadsheetml/2006/main">
  <c r="AA16" i="16" l="1"/>
  <c r="X16" i="16"/>
  <c r="U16" i="16"/>
  <c r="R16" i="16"/>
  <c r="AB16" i="16" s="1"/>
  <c r="AB15" i="16"/>
  <c r="AA14" i="16"/>
  <c r="X14" i="16"/>
  <c r="U14" i="16"/>
  <c r="R14" i="16"/>
  <c r="AB14" i="16" s="1"/>
  <c r="AB13" i="16"/>
  <c r="AA13" i="16"/>
  <c r="X13" i="16"/>
  <c r="AA12" i="16"/>
  <c r="X12" i="16"/>
  <c r="U12" i="16"/>
  <c r="R12" i="16"/>
  <c r="AB12" i="16" s="1"/>
  <c r="AB11" i="16"/>
  <c r="R11" i="16"/>
  <c r="AA10" i="16"/>
  <c r="X10" i="16"/>
  <c r="U10" i="16"/>
  <c r="R10" i="16"/>
  <c r="AB10" i="16" s="1"/>
  <c r="AA7" i="13" l="1"/>
  <c r="U7" i="13"/>
  <c r="AA24" i="10" l="1"/>
  <c r="Z24" i="10"/>
  <c r="Y24" i="10"/>
  <c r="X24" i="10"/>
  <c r="W24" i="10"/>
  <c r="T24" i="10"/>
  <c r="R24" i="10"/>
  <c r="P24" i="10"/>
  <c r="V21" i="10"/>
  <c r="V24" i="10" s="1"/>
  <c r="U21" i="10"/>
  <c r="U24" i="10" s="1"/>
  <c r="T21" i="10"/>
  <c r="S21" i="10"/>
  <c r="S24" i="10" s="1"/>
  <c r="R21" i="10"/>
  <c r="Q21" i="10"/>
  <c r="Q24" i="10" s="1"/>
  <c r="P21" i="10"/>
  <c r="AB17" i="10"/>
  <c r="AA14" i="10"/>
  <c r="Z14" i="10"/>
  <c r="Y14" i="10"/>
  <c r="X14" i="10"/>
  <c r="W14" i="10"/>
  <c r="V14" i="10"/>
  <c r="U14" i="10"/>
  <c r="T14" i="10"/>
  <c r="S14" i="10"/>
  <c r="R14" i="10"/>
  <c r="Q14" i="10"/>
  <c r="P14" i="10"/>
  <c r="AB13" i="10"/>
  <c r="AA11" i="10"/>
  <c r="Z11" i="10"/>
  <c r="Y11" i="10"/>
  <c r="X11" i="10"/>
  <c r="W11" i="10"/>
  <c r="V11" i="10"/>
  <c r="U11" i="10"/>
  <c r="T11" i="10"/>
  <c r="S11" i="10"/>
  <c r="R11" i="10"/>
  <c r="Q11" i="10"/>
  <c r="P11" i="10"/>
  <c r="V9" i="9" l="1"/>
  <c r="V8" i="9"/>
  <c r="V7" i="9"/>
  <c r="AA9" i="7" l="1"/>
  <c r="Z9" i="7"/>
  <c r="Y9" i="7"/>
  <c r="X9" i="7"/>
  <c r="W9" i="7"/>
  <c r="V9" i="7"/>
  <c r="U9" i="7"/>
  <c r="T9" i="7"/>
  <c r="S9" i="7"/>
  <c r="Q9" i="7"/>
  <c r="P9" i="7"/>
  <c r="AA8" i="7"/>
  <c r="U8" i="7"/>
  <c r="AA7" i="7"/>
  <c r="U7" i="7"/>
  <c r="AA9" i="6" l="1"/>
  <c r="Z9" i="6"/>
  <c r="Y9" i="6"/>
  <c r="X9" i="6"/>
  <c r="W9" i="6"/>
  <c r="V9" i="6"/>
  <c r="U9" i="6"/>
  <c r="Q9" i="6"/>
  <c r="P9" i="6"/>
  <c r="E14" i="4" l="1"/>
  <c r="E12" i="4"/>
  <c r="E6" i="4"/>
  <c r="E7" i="4"/>
  <c r="E8" i="4"/>
  <c r="E5" i="4"/>
  <c r="E11" i="4"/>
  <c r="C7" i="4"/>
  <c r="C6" i="4"/>
  <c r="C8" i="4" s="1"/>
  <c r="U17" i="3"/>
  <c r="U21" i="3"/>
  <c r="U23" i="3"/>
  <c r="U27" i="3" s="1"/>
</calcChain>
</file>

<file path=xl/comments1.xml><?xml version="1.0" encoding="utf-8"?>
<comments xmlns="http://schemas.openxmlformats.org/spreadsheetml/2006/main">
  <authors>
    <author>Zully</author>
  </authors>
  <commentList>
    <comment ref="B9" authorId="0" shapeId="0">
      <text>
        <r>
          <rPr>
            <b/>
            <sz val="9"/>
            <color indexed="81"/>
            <rFont val="Tahoma"/>
            <family val="2"/>
          </rPr>
          <t>1. EFICACIA</t>
        </r>
      </text>
    </comment>
    <comment ref="C9" authorId="0" shapeId="0">
      <text>
        <r>
          <rPr>
            <b/>
            <sz val="9"/>
            <color indexed="81"/>
            <rFont val="Tahoma"/>
            <family val="2"/>
          </rPr>
          <t>2. EFICIENCIA</t>
        </r>
      </text>
    </comment>
    <comment ref="D9" authorId="0" shapeId="0">
      <text>
        <r>
          <rPr>
            <b/>
            <sz val="9"/>
            <color indexed="81"/>
            <rFont val="Tahoma"/>
            <family val="2"/>
          </rPr>
          <t>3. EFECTIVIDAD</t>
        </r>
      </text>
    </comment>
    <comment ref="E9" authorId="0" shapeId="0">
      <text>
        <r>
          <rPr>
            <b/>
            <sz val="9"/>
            <color indexed="81"/>
            <rFont val="Tahoma"/>
            <family val="2"/>
          </rPr>
          <t>4. RIESGO</t>
        </r>
      </text>
    </comment>
  </commentList>
</comments>
</file>

<file path=xl/comments2.xml><?xml version="1.0" encoding="utf-8"?>
<comments xmlns="http://schemas.openxmlformats.org/spreadsheetml/2006/main">
  <authors>
    <author>Zully</author>
  </authors>
  <commentList>
    <comment ref="B9" authorId="0" shapeId="0">
      <text>
        <r>
          <rPr>
            <b/>
            <sz val="9"/>
            <color indexed="81"/>
            <rFont val="Tahoma"/>
            <family val="2"/>
          </rPr>
          <t>1. EFICACIA</t>
        </r>
      </text>
    </comment>
    <comment ref="C9" authorId="0" shapeId="0">
      <text>
        <r>
          <rPr>
            <b/>
            <sz val="9"/>
            <color indexed="81"/>
            <rFont val="Tahoma"/>
            <family val="2"/>
          </rPr>
          <t>2. EFICIENCIA</t>
        </r>
      </text>
    </comment>
    <comment ref="D9" authorId="0" shapeId="0">
      <text>
        <r>
          <rPr>
            <b/>
            <sz val="9"/>
            <color indexed="81"/>
            <rFont val="Tahoma"/>
            <family val="2"/>
          </rPr>
          <t>3. EFECTIVIDAD</t>
        </r>
      </text>
    </comment>
    <comment ref="E9" authorId="0" shapeId="0">
      <text>
        <r>
          <rPr>
            <b/>
            <sz val="9"/>
            <color indexed="81"/>
            <rFont val="Tahoma"/>
            <family val="2"/>
          </rPr>
          <t>4. RIESGO</t>
        </r>
      </text>
    </comment>
    <comment ref="K9"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9"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3.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4.xml><?xml version="1.0" encoding="utf-8"?>
<comments xmlns="http://schemas.openxmlformats.org/spreadsheetml/2006/main">
  <authors>
    <author>Zully</author>
    <author>Luis Felipe Guida Donado</author>
  </authors>
  <commentList>
    <comment ref="B6" authorId="0" shapeId="0">
      <text>
        <r>
          <rPr>
            <b/>
            <sz val="9"/>
            <color indexed="8"/>
            <rFont val="Tahoma"/>
            <family val="2"/>
          </rPr>
          <t>1. EFICACIA</t>
        </r>
      </text>
    </comment>
    <comment ref="C6" authorId="0" shapeId="0">
      <text>
        <r>
          <rPr>
            <b/>
            <sz val="9"/>
            <color indexed="8"/>
            <rFont val="Tahoma"/>
            <family val="2"/>
          </rPr>
          <t>2. EFICIENCIA</t>
        </r>
      </text>
    </comment>
    <comment ref="D6" authorId="0" shapeId="0">
      <text>
        <r>
          <rPr>
            <b/>
            <sz val="9"/>
            <color indexed="8"/>
            <rFont val="Tahoma"/>
            <family val="2"/>
          </rPr>
          <t>3. EFECTIVIDAD</t>
        </r>
      </text>
    </comment>
    <comment ref="E6" authorId="0" shapeId="0">
      <text>
        <r>
          <rPr>
            <b/>
            <sz val="9"/>
            <color indexed="8"/>
            <rFont val="Tahoma"/>
            <family val="2"/>
          </rPr>
          <t>4. RIESGO</t>
        </r>
      </text>
    </comment>
    <comment ref="K6" authorId="0" shapeId="0">
      <text>
        <r>
          <rPr>
            <b/>
            <sz val="9"/>
            <color indexed="8"/>
            <rFont val="Tahoma"/>
            <family val="2"/>
          </rPr>
          <t xml:space="preserve">CC.Condición Critica: </t>
        </r>
        <r>
          <rPr>
            <sz val="9"/>
            <color indexed="8"/>
            <rFont val="Tahoma"/>
            <family val="2"/>
          </rPr>
          <t>deben definir los intervalos de incumplimiento  y debera diligenciar el formato de FR.EM.005  Registro de corrección, acciones correctiva</t>
        </r>
      </text>
    </comment>
    <comment ref="L6" authorId="0" shapeId="0">
      <text>
        <r>
          <rPr>
            <sz val="9"/>
            <color indexed="8"/>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 ref="H7" authorId="1" shapeId="0">
      <text>
        <r>
          <rPr>
            <b/>
            <sz val="9"/>
            <color indexed="81"/>
            <rFont val="Tahoma"/>
            <family val="2"/>
          </rPr>
          <t>Oficina de Planeación:</t>
        </r>
        <r>
          <rPr>
            <sz val="9"/>
            <color indexed="81"/>
            <rFont val="Tahoma"/>
            <family val="2"/>
          </rPr>
          <t xml:space="preserve">
</t>
        </r>
        <r>
          <rPr>
            <b/>
            <sz val="9"/>
            <color indexed="81"/>
            <rFont val="Tahoma"/>
            <family val="2"/>
          </rPr>
          <t>ETO:</t>
        </r>
        <r>
          <rPr>
            <sz val="9"/>
            <color indexed="81"/>
            <rFont val="Tahoma"/>
            <family val="2"/>
          </rPr>
          <t xml:space="preserve"> Estaciones tecnicamente Operativas</t>
        </r>
      </text>
    </comment>
    <comment ref="H9" authorId="1" shapeId="0">
      <text>
        <r>
          <rPr>
            <b/>
            <sz val="9"/>
            <color indexed="81"/>
            <rFont val="Tahoma"/>
            <family val="2"/>
          </rPr>
          <t>Oficina de Planeación:</t>
        </r>
        <r>
          <rPr>
            <sz val="9"/>
            <color indexed="81"/>
            <rFont val="Tahoma"/>
            <family val="2"/>
          </rPr>
          <t xml:space="preserve">
</t>
        </r>
        <r>
          <rPr>
            <b/>
            <sz val="9"/>
            <color indexed="81"/>
            <rFont val="Tahoma"/>
            <family val="2"/>
          </rPr>
          <t>ETO:</t>
        </r>
        <r>
          <rPr>
            <sz val="9"/>
            <color indexed="81"/>
            <rFont val="Tahoma"/>
            <family val="2"/>
          </rPr>
          <t xml:space="preserve"> Estaciones tecnicamente Operativas</t>
        </r>
      </text>
    </comment>
  </commentList>
</comments>
</file>

<file path=xl/comments5.xml><?xml version="1.0" encoding="utf-8"?>
<comments xmlns="http://schemas.openxmlformats.org/spreadsheetml/2006/main">
  <authors>
    <author>Zully</author>
    <author>Luis Felipe Guida Donado</author>
  </authors>
  <commentList>
    <comment ref="B6" authorId="0" shapeId="0">
      <text>
        <r>
          <rPr>
            <b/>
            <sz val="9"/>
            <color indexed="8"/>
            <rFont val="Tahoma"/>
            <family val="2"/>
          </rPr>
          <t>1. EFICACIA</t>
        </r>
      </text>
    </comment>
    <comment ref="C6" authorId="0" shapeId="0">
      <text>
        <r>
          <rPr>
            <b/>
            <sz val="9"/>
            <color indexed="8"/>
            <rFont val="Tahoma"/>
            <family val="2"/>
          </rPr>
          <t>2. EFICIENCIA</t>
        </r>
      </text>
    </comment>
    <comment ref="D6" authorId="0" shapeId="0">
      <text>
        <r>
          <rPr>
            <b/>
            <sz val="9"/>
            <color indexed="8"/>
            <rFont val="Tahoma"/>
            <family val="2"/>
          </rPr>
          <t>3. EFECTIVIDAD</t>
        </r>
      </text>
    </comment>
    <comment ref="E6" authorId="0" shapeId="0">
      <text>
        <r>
          <rPr>
            <b/>
            <sz val="9"/>
            <color indexed="8"/>
            <rFont val="Tahoma"/>
            <family val="2"/>
          </rPr>
          <t>4. RIESGO</t>
        </r>
      </text>
    </comment>
    <comment ref="K6" authorId="0" shapeId="0">
      <text>
        <r>
          <rPr>
            <b/>
            <sz val="9"/>
            <color indexed="8"/>
            <rFont val="Tahoma"/>
            <family val="2"/>
          </rPr>
          <t xml:space="preserve">CC.Condición Critica: </t>
        </r>
        <r>
          <rPr>
            <sz val="9"/>
            <color indexed="8"/>
            <rFont val="Tahoma"/>
            <family val="2"/>
          </rPr>
          <t>deben definir los intervalos de incumplimiento  y debera diligenciar el formato de FR.EM.005  Registro de corrección, acciones correctiva</t>
        </r>
      </text>
    </comment>
    <comment ref="L6" authorId="0" shapeId="0">
      <text>
        <r>
          <rPr>
            <sz val="9"/>
            <color indexed="8"/>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 ref="H9" authorId="1" shapeId="0">
      <text>
        <r>
          <rPr>
            <b/>
            <sz val="9"/>
            <color indexed="81"/>
            <rFont val="Tahoma"/>
            <family val="2"/>
          </rPr>
          <t xml:space="preserve">Oficina de Planeación:
ETO: </t>
        </r>
        <r>
          <rPr>
            <sz val="9"/>
            <color indexed="81"/>
            <rFont val="Tahoma"/>
            <family val="2"/>
          </rPr>
          <t>Estaciones tecnicamente Operativas</t>
        </r>
      </text>
    </comment>
  </commentList>
</comments>
</file>

<file path=xl/comments6.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7.xml><?xml version="1.0" encoding="utf-8"?>
<comments xmlns="http://schemas.openxmlformats.org/spreadsheetml/2006/main">
  <authors>
    <author>Zully</author>
  </authors>
  <commentLis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8.xml><?xml version="1.0" encoding="utf-8"?>
<comments xmlns="http://schemas.openxmlformats.org/spreadsheetml/2006/main">
  <authors>
    <author/>
    <author>Jatna Alejandra Vanegas Chinchilla</author>
  </authors>
  <commentList>
    <comment ref="B6" authorId="0" shapeId="0">
      <text>
        <r>
          <rPr>
            <sz val="11"/>
            <color theme="1"/>
            <rFont val="Calibri"/>
            <family val="2"/>
          </rPr>
          <t>======
ID#AAAAK1UOIcI
Zully    (2020-12-02 17:09:02)
1. EFICACIA</t>
        </r>
      </text>
    </comment>
    <comment ref="C6" authorId="0" shapeId="0">
      <text>
        <r>
          <rPr>
            <sz val="11"/>
            <color theme="1"/>
            <rFont val="Calibri"/>
            <family val="2"/>
          </rPr>
          <t>======
ID#AAAAK1UOIcM
Zully    (2020-12-02 17:09:02)
2. EFICIENCIA</t>
        </r>
      </text>
    </comment>
    <comment ref="D6" authorId="0" shapeId="0">
      <text>
        <r>
          <rPr>
            <sz val="11"/>
            <color theme="1"/>
            <rFont val="Calibri"/>
            <family val="2"/>
          </rPr>
          <t>======
ID#AAAAK1UOIcQ
Zully    (2020-12-02 17:09:02)
3. EFECTIVIDAD</t>
        </r>
      </text>
    </comment>
    <comment ref="E6" authorId="0" shapeId="0">
      <text>
        <r>
          <rPr>
            <sz val="11"/>
            <color theme="1"/>
            <rFont val="Calibri"/>
            <family val="2"/>
          </rPr>
          <t>======
ID#AAAAK1UOIcc
Zully    (2020-12-02 17:09:02)
4. RIESGO</t>
        </r>
      </text>
    </comment>
    <comment ref="K6" authorId="0" shapeId="0">
      <text>
        <r>
          <rPr>
            <sz val="11"/>
            <color theme="1"/>
            <rFont val="Calibri"/>
            <family val="2"/>
          </rPr>
          <t>======
ID#AAAAK1UOIbo
Zully    (2020-12-02 17:09:02)
CC.Condición Critica: deben definir los intervalos de incumplimiento  y debera diligenciar el formato de FR.EM.005  Registro de corrección, acciones correctiva</t>
        </r>
      </text>
    </comment>
    <comment ref="L6" authorId="0" shapeId="0">
      <text>
        <r>
          <rPr>
            <sz val="11"/>
            <color theme="1"/>
            <rFont val="Calibri"/>
            <family val="2"/>
          </rPr>
          <t>======
ID#AAAAK1UOIcA
Zully    (2020-12-02 17:09:02)
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t>
        </r>
      </text>
    </comment>
    <comment ref="P11" authorId="0" shapeId="0">
      <text>
        <r>
          <rPr>
            <sz val="11"/>
            <color theme="1"/>
            <rFont val="Calibri"/>
            <family val="2"/>
          </rPr>
          <t>======
ID#AAAAK1UOIcw
CORPAMAG    (2020-12-02 17:09:02)
NO DIGITAR</t>
        </r>
      </text>
    </comment>
    <comment ref="P12" authorId="0" shapeId="0">
      <text>
        <r>
          <rPr>
            <sz val="11"/>
            <color theme="1"/>
            <rFont val="Calibri"/>
            <family val="2"/>
          </rPr>
          <t>======
ID#AAAAK1UOIc4
CORPAMAG    (2020-12-02 17:09:02)
Accidente de Trabajo</t>
        </r>
      </text>
    </comment>
    <comment ref="P13" authorId="0" shapeId="0">
      <text>
        <r>
          <rPr>
            <sz val="11"/>
            <color theme="1"/>
            <rFont val="Calibri"/>
            <family val="2"/>
          </rPr>
          <t>======
ID#AAAAK1UOIbs
CORPAMAG    (2020-12-02 17:09:02)
Nº de funcionarios en el mes</t>
        </r>
      </text>
    </comment>
    <comment ref="P14" authorId="0" shapeId="0">
      <text>
        <r>
          <rPr>
            <sz val="11"/>
            <color theme="1"/>
            <rFont val="Calibri"/>
            <family val="2"/>
          </rPr>
          <t>======
ID#AAAAK1UOIco
CORPAMAG    (2020-12-02 17:09:02)
NO DIGITAR</t>
        </r>
      </text>
    </comment>
    <comment ref="P15" authorId="1" shapeId="0">
      <text>
        <r>
          <rPr>
            <b/>
            <sz val="9"/>
            <color indexed="81"/>
            <rFont val="Tahoma"/>
            <family val="2"/>
          </rPr>
          <t>Jatna Alejandra Vanegas Chinchilla:</t>
        </r>
        <r>
          <rPr>
            <sz val="9"/>
            <color indexed="81"/>
            <rFont val="Tahoma"/>
            <family val="2"/>
          </rPr>
          <t xml:space="preserve">
Días de incapacidad por Accidente de Trabajo
</t>
        </r>
      </text>
    </comment>
    <comment ref="P16" authorId="0" shapeId="0">
      <text>
        <r>
          <rPr>
            <sz val="11"/>
            <color theme="1"/>
            <rFont val="Calibri"/>
            <family val="2"/>
          </rPr>
          <t>======
ID#AAAAK1UOIcE
CORPAMAG    (2020-12-02 17:09:02)
Nª de dias cargados en el mes</t>
        </r>
      </text>
    </comment>
    <comment ref="P17" authorId="0" shapeId="0">
      <text>
        <r>
          <rPr>
            <sz val="11"/>
            <color theme="1"/>
            <rFont val="Calibri"/>
            <family val="2"/>
          </rPr>
          <t>======
ID#AAAAK1UOIb0
CORPAMAG    (2020-12-02 17:09:02)
NO DIGITAR</t>
        </r>
      </text>
    </comment>
    <comment ref="AD17" authorId="0" shapeId="0">
      <text>
        <r>
          <rPr>
            <sz val="11"/>
            <color theme="1"/>
            <rFont val="Calibri"/>
            <family val="2"/>
          </rPr>
          <t>======
ID#AAAAK1UOIb0
CORPAMAG    (2020-12-02 17:09:02)
NO DIGITAR</t>
        </r>
      </text>
    </comment>
    <comment ref="P18" authorId="0" shapeId="0">
      <text>
        <r>
          <rPr>
            <sz val="11"/>
            <color theme="1"/>
            <rFont val="Calibri"/>
            <family val="2"/>
          </rPr>
          <t>======
ID#AAAAK1UOIb4
CORPAMAG    (2020-12-02 17:09:02)
Accidentes Mortales</t>
        </r>
      </text>
    </comment>
    <comment ref="P19" authorId="0" shapeId="0">
      <text>
        <r>
          <rPr>
            <sz val="11"/>
            <color theme="1"/>
            <rFont val="Calibri"/>
            <family val="2"/>
          </rPr>
          <t>======
ID#AAAAK1UOIbw
CORPAMAG    (2020-12-02 17:09:02)
NO DIGITAR</t>
        </r>
      </text>
    </comment>
    <comment ref="AD19" authorId="0" shapeId="0">
      <text>
        <r>
          <rPr>
            <sz val="11"/>
            <color theme="1"/>
            <rFont val="Calibri"/>
            <family val="2"/>
          </rPr>
          <t>======
ID#AAAAK1UOIbw
CORPAMAG    (2020-12-02 17:09:02)
NO DIGITAR</t>
        </r>
      </text>
    </comment>
    <comment ref="P20" authorId="0" shapeId="0">
      <text>
        <r>
          <rPr>
            <sz val="11"/>
            <color theme="1"/>
            <rFont val="Calibri"/>
            <family val="2"/>
          </rPr>
          <t>======
ID#AAAAK1UOIcU
CORPAMAG    (2020-12-02 17:09:02)
Nº de casos nuevos y antiguos de enfermedad laboral</t>
        </r>
      </text>
    </comment>
    <comment ref="P21" authorId="0" shapeId="0">
      <text>
        <r>
          <rPr>
            <sz val="11"/>
            <color theme="1"/>
            <rFont val="Calibri"/>
            <family val="2"/>
          </rPr>
          <t>======
ID#AAAAK1UOIb8
CORPAMAG    (2020-12-02 17:09:02)
Promedio de funconarios
NO DIGITAR</t>
        </r>
      </text>
    </comment>
    <comment ref="Q21" authorId="0" shapeId="0">
      <text>
        <r>
          <rPr>
            <sz val="11"/>
            <color theme="1"/>
            <rFont val="Calibri"/>
            <family val="2"/>
          </rPr>
          <t>======
ID#AAAAK1UOIb8
CORPAMAG    (2020-12-02 17:09:02)
Promedio de funconarios
NO DIGITAR</t>
        </r>
      </text>
    </comment>
    <comment ref="R21" authorId="0" shapeId="0">
      <text>
        <r>
          <rPr>
            <sz val="11"/>
            <color theme="1"/>
            <rFont val="Calibri"/>
            <family val="2"/>
          </rPr>
          <t>======
ID#AAAAK1UOIb8
CORPAMAG    (2020-12-02 17:09:02)
Promedio de funconarios
NO DIGITAR</t>
        </r>
      </text>
    </comment>
    <comment ref="S21" authorId="0" shapeId="0">
      <text>
        <r>
          <rPr>
            <sz val="11"/>
            <color theme="1"/>
            <rFont val="Calibri"/>
            <family val="2"/>
          </rPr>
          <t>======
ID#AAAAK1UOIb8
CORPAMAG    (2020-12-02 17:09:02)
Promedio de funconarios
NO DIGITAR</t>
        </r>
      </text>
    </comment>
    <comment ref="T21" authorId="0" shapeId="0">
      <text>
        <r>
          <rPr>
            <sz val="11"/>
            <color theme="1"/>
            <rFont val="Calibri"/>
            <family val="2"/>
          </rPr>
          <t>======
ID#AAAAK1UOIb8
CORPAMAG    (2020-12-02 17:09:02)
Promedio de funconarios
NO DIGITAR</t>
        </r>
      </text>
    </comment>
    <comment ref="U21" authorId="0" shapeId="0">
      <text>
        <r>
          <rPr>
            <sz val="11"/>
            <color theme="1"/>
            <rFont val="Calibri"/>
            <family val="2"/>
          </rPr>
          <t>======
ID#AAAAK1UOIb8
CORPAMAG    (2020-12-02 17:09:02)
Promedio de funconarios
NO DIGITAR</t>
        </r>
      </text>
    </comment>
    <comment ref="V21" authorId="0" shapeId="0">
      <text>
        <r>
          <rPr>
            <sz val="11"/>
            <color theme="1"/>
            <rFont val="Calibri"/>
            <family val="2"/>
          </rPr>
          <t>======
ID#AAAAK1UOIb8
CORPAMAG    (2020-12-02 17:09:02)
Promedio de funconarios
NO DIGITAR</t>
        </r>
      </text>
    </comment>
    <comment ref="W21" authorId="0" shapeId="0">
      <text>
        <r>
          <rPr>
            <sz val="11"/>
            <color theme="1"/>
            <rFont val="Calibri"/>
            <family val="2"/>
          </rPr>
          <t>======
ID#AAAAK1UOIb8
CORPAMAG    (2020-12-02 17:09:02)
Promedio de funconarios
NO DIGITAR</t>
        </r>
      </text>
    </comment>
    <comment ref="X21" authorId="0" shapeId="0">
      <text>
        <r>
          <rPr>
            <sz val="11"/>
            <color theme="1"/>
            <rFont val="Calibri"/>
            <family val="2"/>
          </rPr>
          <t>======
ID#AAAAK1UOIb8
CORPAMAG    (2020-12-02 17:09:02)
Promedio de funconarios
NO DIGITAR</t>
        </r>
      </text>
    </comment>
    <comment ref="Y21" authorId="0" shapeId="0">
      <text>
        <r>
          <rPr>
            <sz val="11"/>
            <color theme="1"/>
            <rFont val="Calibri"/>
            <family val="2"/>
          </rPr>
          <t>======
ID#AAAAK1UOIb8
CORPAMAG    (2020-12-02 17:09:02)
Promedio de funconarios
NO DIGITAR</t>
        </r>
      </text>
    </comment>
    <comment ref="Z21" authorId="0" shapeId="0">
      <text>
        <r>
          <rPr>
            <sz val="11"/>
            <color theme="1"/>
            <rFont val="Calibri"/>
            <family val="2"/>
          </rPr>
          <t>======
ID#AAAAK1UOIb8
CORPAMAG    (2020-12-02 17:09:02)
Promedio de funconarios
NO DIGITAR</t>
        </r>
      </text>
    </comment>
    <comment ref="AA21" authorId="0" shapeId="0">
      <text>
        <r>
          <rPr>
            <sz val="11"/>
            <color theme="1"/>
            <rFont val="Calibri"/>
            <family val="2"/>
          </rPr>
          <t>======
ID#AAAAK1UOIb8
CORPAMAG    (2020-12-02 17:09:02)
Promedio de funconarios
NO DIGITAR</t>
        </r>
      </text>
    </comment>
    <comment ref="P22" authorId="0" shapeId="0">
      <text>
        <r>
          <rPr>
            <sz val="11"/>
            <color theme="1"/>
            <rFont val="Calibri"/>
            <family val="2"/>
          </rPr>
          <t>======
ID#AAAAK1UOIcg
CORPAMAG    (2020-12-02 17:09:02)
NO DIGITAR</t>
        </r>
      </text>
    </comment>
    <comment ref="AD22" authorId="0" shapeId="0">
      <text>
        <r>
          <rPr>
            <sz val="11"/>
            <color theme="1"/>
            <rFont val="Calibri"/>
            <family val="2"/>
          </rPr>
          <t>======
ID#AAAAK1UOIbw
CORPAMAG    (2020-12-02 17:09:02)
NO DIGITAR</t>
        </r>
      </text>
    </comment>
    <comment ref="P23" authorId="0" shapeId="0">
      <text>
        <r>
          <rPr>
            <sz val="11"/>
            <color theme="1"/>
            <rFont val="Calibri"/>
            <family val="2"/>
          </rPr>
          <t>======
ID#AAAAK1UOIcs
CORPAMAG    (2020-12-02 17:09:02)
Nº de casos nuevos de enfermedad laboral en el periodo Z</t>
        </r>
      </text>
    </comment>
    <comment ref="P24" authorId="0" shapeId="0">
      <text>
        <r>
          <rPr>
            <sz val="11"/>
            <color theme="1"/>
            <rFont val="Calibri"/>
            <family val="2"/>
          </rPr>
          <t>======
ID#AAAAK1UOIcY
CORPAMAG    (2020-12-02 17:09:02)
NO DIGITAR</t>
        </r>
      </text>
    </comment>
    <comment ref="Q24" authorId="0" shapeId="0">
      <text>
        <r>
          <rPr>
            <sz val="11"/>
            <color theme="1"/>
            <rFont val="Calibri"/>
            <family val="2"/>
          </rPr>
          <t>======
ID#AAAAK1UOIcY
CORPAMAG    (2020-12-02 17:09:02)
NO DIGITAR</t>
        </r>
      </text>
    </comment>
    <comment ref="P25" authorId="0" shapeId="0">
      <text>
        <r>
          <rPr>
            <sz val="11"/>
            <color theme="1"/>
            <rFont val="Calibri"/>
            <family val="2"/>
          </rPr>
          <t>======
ID#AAAAK1UOIck
CORPAMAG    (2020-12-02 17:09:02)
Nº de dìas de ausencia por incapacidad laboral o comùn en el mes</t>
        </r>
      </text>
    </comment>
    <comment ref="P26" authorId="0" shapeId="0">
      <text>
        <r>
          <rPr>
            <sz val="11"/>
            <color theme="1"/>
            <rFont val="Calibri"/>
            <family val="2"/>
          </rPr>
          <t>======
ID#AAAAK1UOIc0
CORPAMAG    (2020-12-02 17:09:02)
Nº de dìas de trabajo programado en el mes</t>
        </r>
      </text>
    </comment>
    <comment ref="Q26" authorId="0" shapeId="0">
      <text>
        <r>
          <rPr>
            <sz val="11"/>
            <color theme="1"/>
            <rFont val="Calibri"/>
            <family val="2"/>
          </rPr>
          <t>======
ID#AAAAK1UOIc0
CORPAMAG    (2020-12-02 17:09:02)
Nº de dìas de trabajo programado en el mes</t>
        </r>
      </text>
    </comment>
  </commentList>
</comments>
</file>

<file path=xl/comments9.xml><?xml version="1.0" encoding="utf-8"?>
<comments xmlns="http://schemas.openxmlformats.org/spreadsheetml/2006/main">
  <authors>
    <author>Zully</author>
  </authors>
  <commentList>
    <comment ref="B9" authorId="0" shapeId="0">
      <text>
        <r>
          <rPr>
            <b/>
            <sz val="9"/>
            <color indexed="81"/>
            <rFont val="Tahoma"/>
            <family val="2"/>
          </rPr>
          <t>1. EFICACIA</t>
        </r>
      </text>
    </comment>
    <comment ref="C9" authorId="0" shapeId="0">
      <text>
        <r>
          <rPr>
            <b/>
            <sz val="9"/>
            <color indexed="81"/>
            <rFont val="Tahoma"/>
            <family val="2"/>
          </rPr>
          <t>2. EFICIENCIA</t>
        </r>
      </text>
    </comment>
    <comment ref="D9" authorId="0" shapeId="0">
      <text>
        <r>
          <rPr>
            <b/>
            <sz val="9"/>
            <color indexed="81"/>
            <rFont val="Tahoma"/>
            <family val="2"/>
          </rPr>
          <t>3. EFECTIVIDAD</t>
        </r>
      </text>
    </comment>
    <comment ref="E9" authorId="0" shapeId="0">
      <text>
        <r>
          <rPr>
            <b/>
            <sz val="9"/>
            <color indexed="81"/>
            <rFont val="Tahoma"/>
            <family val="2"/>
          </rPr>
          <t>4. RIESGO</t>
        </r>
      </text>
    </comment>
    <comment ref="K9"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9"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10.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11.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12.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13.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sharedStrings.xml><?xml version="1.0" encoding="utf-8"?>
<sst xmlns="http://schemas.openxmlformats.org/spreadsheetml/2006/main" count="2543" uniqueCount="561">
  <si>
    <t>ENE</t>
  </si>
  <si>
    <t>FEB</t>
  </si>
  <si>
    <t>MAR</t>
  </si>
  <si>
    <t>ABR</t>
  </si>
  <si>
    <t>MAY</t>
  </si>
  <si>
    <t>JUN</t>
  </si>
  <si>
    <t>JUL</t>
  </si>
  <si>
    <t>AGO</t>
  </si>
  <si>
    <t>SEP</t>
  </si>
  <si>
    <t>OCT</t>
  </si>
  <si>
    <t>NOV</t>
  </si>
  <si>
    <t>DIC</t>
  </si>
  <si>
    <t>TABLERO DE CONTROL DE INDICADORES</t>
  </si>
  <si>
    <t>1. HOJA DE VIDA DEL INDICADOR</t>
  </si>
  <si>
    <t>N°</t>
  </si>
  <si>
    <t xml:space="preserve">  TIPO DE 
INDICADOR</t>
  </si>
  <si>
    <t>NOMBRE DEL INDICADOR</t>
  </si>
  <si>
    <t>FÓRMULA DE CONSTRUCCIÓN</t>
  </si>
  <si>
    <t>OBJETIVO</t>
  </si>
  <si>
    <t>META</t>
  </si>
  <si>
    <t>CRITERIO DE ANALISIS</t>
  </si>
  <si>
    <t>UNIDAD DE MEDIDA</t>
  </si>
  <si>
    <t>FRECUENCIA DE MEDICIÓN</t>
  </si>
  <si>
    <t>FUENTE DE INFORMACIÓN/DATOS</t>
  </si>
  <si>
    <t>2. MEDICIÓN DEL INDICADOR</t>
  </si>
  <si>
    <t>RESPONSABLE DEL ANALISIS</t>
  </si>
  <si>
    <t>3. TENDENCIAS</t>
  </si>
  <si>
    <t>4. ANALISIS DE DATOS</t>
  </si>
  <si>
    <t>N/A</t>
  </si>
  <si>
    <t>Construcción Colector de Aguas Residuales de la Avenida del Ferrocarril etapa V en Santa Marta D.T.C.H.</t>
  </si>
  <si>
    <t>Recuperación de los caños y obras complementarias del complejo Deltaico Estuarino del Rio Magdalena en el dpto del magdalena</t>
  </si>
  <si>
    <t>Construcción de  300 metros lineales de muro en concreto armado para el control de inundaciones en la población de Santa Ana, Magdalena</t>
  </si>
  <si>
    <t>Ciénaga Grande</t>
  </si>
  <si>
    <t>TOTAL INDICADOR</t>
  </si>
  <si>
    <t>Proyectos ejecutados en el tiempo estipulado (SEMESTRAL)</t>
  </si>
  <si>
    <t>Efectividad de obras de ingeniería (SEMESTRAL)</t>
  </si>
  <si>
    <t>Eficacia de la ejecución por valor (TRIMESTRAL)</t>
  </si>
  <si>
    <t>Eficacia de la Ejecución por Avance (TRIMESTRAL)</t>
  </si>
  <si>
    <t>AP</t>
  </si>
  <si>
    <t>AC</t>
  </si>
  <si>
    <t xml:space="preserve">Eficacia Cumplimiento
de meta física Anual
</t>
  </si>
  <si>
    <t>Sumatoria del % de Avance de programas del PAI / Número de programas del PAI</t>
  </si>
  <si>
    <t>Anual</t>
  </si>
  <si>
    <t>Eficacia-Cumplimiento  meta financiera anual para  inversión</t>
  </si>
  <si>
    <t>Presupuesto ejecutado inversión x 100/ Presupuesto apropiado inversión</t>
  </si>
  <si>
    <t xml:space="preserve"> 0%-50%  - AC</t>
  </si>
  <si>
    <t>%</t>
  </si>
  <si>
    <t xml:space="preserve"> 0%-50% </t>
  </si>
  <si>
    <t>x</t>
  </si>
  <si>
    <t>Medir el cumplimiento promedio de las metas físicas del Plan de Accion, para el periodo evaluado.</t>
  </si>
  <si>
    <t>Medir el cumplimiento del  proceso con respecto a la ejecución de los recursos de Funcionamiento.</t>
  </si>
  <si>
    <t xml:space="preserve">51%-85% </t>
  </si>
  <si>
    <t xml:space="preserve">Medir la superficie en hectareas de las areas protegidas regionales, declaradas homologadas o recategorizadas inscritas en el RUNAP, con respecto a la meta de areas protegidas regionales definida en el plan de acción de la Corporación. Comprende las áreas protegidas tanto continentales como marinas, costeras e insulares. </t>
  </si>
  <si>
    <t>(Sumatoria de las Superficies de áreas protegidas regionales declaradas, homologadas o recategorizadas, inscritas en el RUNAP (ha), en el tiempo t. / Meta de áreas protegidas regionales declaradas, homologadas o recategorizadas, inscritas en el RUNAP (ha), en el tiempo t.) x 100</t>
  </si>
  <si>
    <t>100% (20.000 hectáreas)</t>
  </si>
  <si>
    <t>Jefe  y Profesional Especializado Gr 17 de la Oficina de Planeación</t>
  </si>
  <si>
    <t xml:space="preserve">Anual </t>
  </si>
  <si>
    <t>Porcentaje de áreas protegidas con planes de manejo en ejecución  (Resolución N° 667 de 2016 MADS)</t>
  </si>
  <si>
    <t>(Sumatoria de áreas protegidas i con planes de manejo en ejecución, en el tiempo t / Sumatoria de áreas protegidas i cuya administración es responsabilidad de la Corporación Autónoma Regional, en el tiempo t.) * 100</t>
  </si>
  <si>
    <t xml:space="preserve">Medir el cumplimiento de la corporación en cuanto a la realización de acciones dirigidas a la implementación de los planes de manejo de las areas protegidas, cuya adminsitración es responsabilidad de la autoridad ambiental. De esta manera, la Corporación contribuye a la ejecución a nivel regional de la política nacional de gestión de la biodiversidad y sus servicios ecosistémicos. </t>
  </si>
  <si>
    <t>100% (1 proyecto)</t>
  </si>
  <si>
    <t>Matriz de seguimiento de la resolución 667 de 2016 "por la cual se establecen los indicadores mínimos de que trata el artículo 2.2.8.6.5.3 del decreto 1076 de 2015"</t>
  </si>
  <si>
    <r>
      <t>OBJETIVO:</t>
    </r>
    <r>
      <rPr>
        <sz val="10"/>
        <rFont val="Arial"/>
        <family val="2"/>
      </rPr>
      <t xml:space="preserve"> Formular y realizar seguimiento a las estrategias institucionales de corto, mediano y largo plazo para el cumplimiento de las políticas y normatividad vigentes que contribuyan a la sostenibilidad ambiental del departamento del Magdalena.</t>
    </r>
  </si>
  <si>
    <r>
      <t>PROCESO:</t>
    </r>
    <r>
      <rPr>
        <sz val="10"/>
        <rFont val="Arial"/>
        <family val="2"/>
      </rPr>
      <t xml:space="preserve"> Planificación Estratégica Corporativa y Ambiental </t>
    </r>
  </si>
  <si>
    <r>
      <t xml:space="preserve">AREA: </t>
    </r>
    <r>
      <rPr>
        <sz val="10"/>
        <rFont val="Arial"/>
        <family val="2"/>
      </rPr>
      <t xml:space="preserve">Oficina de Planeación </t>
    </r>
  </si>
  <si>
    <r>
      <t xml:space="preserve">RESPONSABLE: </t>
    </r>
    <r>
      <rPr>
        <sz val="10"/>
        <rFont val="Arial"/>
        <family val="2"/>
      </rPr>
      <t>Jefe Oficina de Planeación</t>
    </r>
  </si>
  <si>
    <t>Medir el cumplimiento de las metas establecidas en relación con la formulación o ajuste de los Planes de Ordenación y Manejo de Cuencas (POMCAS), Planes de Manejo de Acuíferos (PMA) y Planes de Manejo de Microcuencas (PMM).</t>
  </si>
  <si>
    <t>Jefe  y Profesional Especializado Gr 14 de la Oficina de Planeación</t>
  </si>
  <si>
    <t>NA</t>
  </si>
  <si>
    <t>3 Planes de
Ordenación y
Manejo de
Cuencas
(POMCAS) en
formulación</t>
  </si>
  <si>
    <t>Porcentaje de avance en la formulación de
los Planes de Ordenación y Manejo de
Cuencas (POMCAS), en el tiempo t.</t>
  </si>
  <si>
    <t>Jefe y Profesional Especializado Gr 16 de Oficina de Planeación</t>
  </si>
  <si>
    <t>Cuatrienal (De acuerdo con la vigencia del PAI)</t>
  </si>
  <si>
    <t xml:space="preserve"> </t>
  </si>
  <si>
    <r>
      <rPr>
        <b/>
        <sz val="10"/>
        <color theme="1"/>
        <rFont val="Calibri"/>
        <family val="2"/>
        <scheme val="minor"/>
      </rPr>
      <t xml:space="preserve">Item 3: </t>
    </r>
    <r>
      <rPr>
        <sz val="10"/>
        <color theme="1"/>
        <rFont val="Calibri"/>
        <family val="2"/>
        <scheme val="minor"/>
      </rPr>
      <t xml:space="preserve"> Debido a la frecuencia del indicador, este se debe medir cada cuatro años, teniendo en cuenta el PAI que se encuentre vigente a la fecha de medición del indicador</t>
    </r>
  </si>
  <si>
    <t>Mercado</t>
  </si>
  <si>
    <t>Olímpica</t>
  </si>
  <si>
    <t>D1</t>
  </si>
  <si>
    <t>Éxito</t>
  </si>
  <si>
    <t>Plancha</t>
  </si>
  <si>
    <t>Aire</t>
  </si>
  <si>
    <t>÷ 2</t>
  </si>
  <si>
    <t>Gran Total</t>
  </si>
  <si>
    <t>Subtotal</t>
  </si>
  <si>
    <t xml:space="preserve"> Ejecución Fisica del 2023, Informe de Gestión 2023 </t>
  </si>
  <si>
    <t xml:space="preserve"> Ejecución presupuestal del 2023, Informe de Gestión 2023 </t>
  </si>
  <si>
    <r>
      <rPr>
        <b/>
        <sz val="10"/>
        <color theme="1"/>
        <rFont val="Calibri"/>
        <family val="2"/>
        <scheme val="minor"/>
      </rPr>
      <t>Item 5</t>
    </r>
    <r>
      <rPr>
        <sz val="10"/>
        <color theme="1"/>
        <rFont val="Calibri"/>
        <family val="2"/>
        <scheme val="minor"/>
      </rPr>
      <t>: En el año 2023 no se pudo gestionar esta actividad debido a que no se contó con los recursos financieros, ya que para la “FORMULACIÓN DEL PLAN DE ORDENACIÓN Y
MANEJO DE LA CUENCA HIDROGRÁFICA - POMCA RÍO ARIGUANÍ SUBZONA,  se encuentra en fase de corrección para su posterior revisión por parte del equipo de la oficina de planeación del Ministerio de Ambiente y Desarrollo Sostenible, el cual una vez sea viable, se buscará la manera de tramitar recursos para el mismo. Con referente a la formulación del plan de acuíferos la entidad en el marco de sus funciones presentó ante el Ministerio de Ambiente y Desarrollo Sostenible el proyecto “FORMULACIÓN DEL PLAN DE MANEJO AMBIENTAL PMAA DEL ACUÍFERO SAC 1.6 CIÉNAGA - FUNDACIÓN, DEPARTAMENTO DEL MAGDALENA” para solicitud de recursos del presupuesto general
de la nación – PGN. Actualmente la propuesta de proyecto se encuentra en una segunda evaluación por parte del equipo técnico de la Oficina Asesora de Planeación de este
ministerio con el fin de obtener concepto de viabilidad que permita la asignación de recursos. En conclusión no se logró ningún avance con referente a estas actividades de formulación.</t>
    </r>
  </si>
  <si>
    <r>
      <rPr>
        <b/>
        <sz val="11"/>
        <color theme="1"/>
        <rFont val="Calibri"/>
        <family val="2"/>
        <scheme val="minor"/>
      </rPr>
      <t>Item 2</t>
    </r>
    <r>
      <rPr>
        <sz val="11"/>
        <color theme="1"/>
        <rFont val="Calibri"/>
        <family val="2"/>
        <scheme val="minor"/>
      </rPr>
      <t>: El presupuesto total de gastos a corte Diciembre 31 de 2023, fue de $101.142 millones de pesos de los cuales se han ejecutado recursos por valor de $72.709 millones de pesos, lo que representa un porcentaje de ejecución del 72%. El porcentaje de ejecución sobre el total ejecutado de los gastos de funcionamiento es del
91.88%; la del servicio de la deuda interna del 74.39%, y de inversión la ejecución es del 62.38%.</t>
    </r>
  </si>
  <si>
    <r>
      <rPr>
        <b/>
        <sz val="10"/>
        <color theme="1"/>
        <rFont val="Calibri"/>
        <family val="2"/>
        <scheme val="minor"/>
      </rPr>
      <t>Item 4</t>
    </r>
    <r>
      <rPr>
        <sz val="10"/>
        <color theme="1"/>
        <rFont val="Calibri"/>
        <family val="2"/>
        <scheme val="minor"/>
      </rPr>
      <t>: Item 4: Se cumplió 100% de la meta, al formularse el plan de manejo del DRMI Complejo Cenagoso de Zapatosa.</t>
    </r>
  </si>
  <si>
    <r>
      <rPr>
        <b/>
        <sz val="11"/>
        <color theme="1"/>
        <rFont val="Calibri"/>
        <family val="2"/>
        <scheme val="minor"/>
      </rPr>
      <t>Item 1:</t>
    </r>
    <r>
      <rPr>
        <sz val="11"/>
        <color theme="1"/>
        <rFont val="Calibri"/>
        <family val="2"/>
        <scheme val="minor"/>
      </rPr>
      <t xml:space="preserve">  El 20% de actividades descritas en el plan operativo no alcanzaron la mitad de la meta, por lo que para la vigencia 2023 hubo un porcentaje de cumplimiento del  87% del PAI, lo que significa un punto de diferencia con respecto al 2022. La falta de recursos financieros no permitío realizar algunas de estas actividades ya que los ingresos solo llegaron al 52% del recaudo presupuestado. El programa de Educación ambiental continúa cumpliendo el 100% de sus metas en actividades dirigidas al fortalecimiento de la educación ambiental a través de la implementación de proyectos ciudadanos de educación ambiental – PROCEDA, proyectos ambientales escolares-PRAE, así mismo el fortalecimiento de los comités técnicos interinstitucionales de educación ambiental-CIDEAS en el Departamento, y las acciones para sensibilizar y capacitar a las comunidades e instituciones en temáticas ambientales que promueven el mejoramiento de la cultura ambiental. De igual forma las actividades de Negocios Verdes cumplieron el 100% de las metas establecidas en el PAI. CORPAMAG continúa con su compromiso de llevar agua dulce a la Ciénaga Grande de Santa Marta, a través de las obras que ejecuta para el mantenimiento y recuperación de caños y ríos que alimentan con agua dulce al complejo lagunar.</t>
    </r>
  </si>
  <si>
    <t>Porcentaje de la superficie de áreas protegidas regionales declaradas, homologadas o recategorizadas, inscritas en el RUNAP</t>
  </si>
  <si>
    <t xml:space="preserve"> Porcentaje de avance en la formulación y/o ajuste de los Planes de Ordenación y Manejo de Cuencas (POMCAS), Planes de Manejo de Acuíferos (PMA) y Planes de Manejo de Microcuencas (PMM) priorizados por la Corporación.</t>
  </si>
  <si>
    <r>
      <t xml:space="preserve">PERIODO A EVALUAR(AÑO): </t>
    </r>
    <r>
      <rPr>
        <sz val="10"/>
        <rFont val="Arial"/>
        <family val="2"/>
      </rPr>
      <t>ENE-DIC 2023</t>
    </r>
  </si>
  <si>
    <t>PERIODO A EVALUAR(AÑO): 2023</t>
  </si>
  <si>
    <t>PROCESO: GESTIÓN AMBIENTAL</t>
  </si>
  <si>
    <t>RESPONSABLE:  SUBDIRECTOR DE GESTIÓN AMBIENTAL</t>
  </si>
  <si>
    <t>AREA: SUBDIRECCIÓN DE GESTIÓN AMBIENTAL</t>
  </si>
  <si>
    <t xml:space="preserve">OBJETIVO: Contribuir a la sostenibilidad del Medio Ambiente y sus Recursos Naturales Renovables administrando adecuadamente el uso y aprovechamiento de los mismos, mediante la evaluación, control y seguimiento ambiental en pro del cumplimiento de las funciones misionales de CORPAMAG.  </t>
  </si>
  <si>
    <t>PROMEDIO AÑO (S) ANTERIOR</t>
  </si>
  <si>
    <r>
      <t xml:space="preserve">Tiempo promedio de trámite </t>
    </r>
    <r>
      <rPr>
        <b/>
        <sz val="12"/>
        <rFont val="Arial"/>
        <family val="2"/>
      </rPr>
      <t>vertimiento</t>
    </r>
    <r>
      <rPr>
        <sz val="12"/>
        <rFont val="Arial"/>
        <family val="2"/>
      </rPr>
      <t xml:space="preserve">
para la resolución de
autorizaciones ambientales
otorgadas por la corporación</t>
    </r>
  </si>
  <si>
    <t>Conocer los tiempos de gestión y entrega de las resoluciones de autorizaciones de los tramites ambientales a los usuarios</t>
  </si>
  <si>
    <t xml:space="preserve">Sumatoria de los tiempos de duración
de cada trámite i en la categoría vertimiento /
Número de trámites atendidos de
cada una de las categorías
analizadas </t>
  </si>
  <si>
    <t>Cuatrimestral</t>
  </si>
  <si>
    <t>68 días hábiles</t>
  </si>
  <si>
    <t>&gt;68 días hábiles</t>
  </si>
  <si>
    <t>#</t>
  </si>
  <si>
    <t>Software de expedientes</t>
  </si>
  <si>
    <t>Profesional Universitario Gr 9 de la Subdirección de Gestión Ambiental</t>
  </si>
  <si>
    <t>Bajo</t>
  </si>
  <si>
    <t xml:space="preserve">Bajó </t>
  </si>
  <si>
    <t>subió</t>
  </si>
  <si>
    <r>
      <t xml:space="preserve">Tiempo promedio de trámite </t>
    </r>
    <r>
      <rPr>
        <b/>
        <sz val="12"/>
        <rFont val="Arial"/>
        <family val="2"/>
      </rPr>
      <t>Licencias Ambientales</t>
    </r>
    <r>
      <rPr>
        <sz val="12"/>
        <rFont val="Arial"/>
        <family val="2"/>
      </rPr>
      <t xml:space="preserve">
para la resolución de
autorizaciones ambientales
otorgadas por la corporación</t>
    </r>
  </si>
  <si>
    <t xml:space="preserve">Sumatoria de los tiempos de duración
de cada trámite i en la categoría x /
Número de trámites atendidos de
cada una de las categorías
analizadas </t>
  </si>
  <si>
    <t>90 días hábiles</t>
  </si>
  <si>
    <t>&gt;90 días hábiles</t>
  </si>
  <si>
    <r>
      <t xml:space="preserve">Tiempo promedio de trámite </t>
    </r>
    <r>
      <rPr>
        <b/>
        <sz val="12"/>
        <rFont val="Arial"/>
        <family val="2"/>
      </rPr>
      <t>Concesión de Aguas Superficiales</t>
    </r>
    <r>
      <rPr>
        <sz val="12"/>
        <rFont val="Arial"/>
        <family val="2"/>
      </rPr>
      <t xml:space="preserve">
para la resolución de
autorizaciones ambientales
otorgadas por la corporación</t>
    </r>
  </si>
  <si>
    <t>Subio</t>
  </si>
  <si>
    <r>
      <t xml:space="preserve">Tiempo promedio de trámite  </t>
    </r>
    <r>
      <rPr>
        <b/>
        <sz val="12"/>
        <rFont val="Arial"/>
        <family val="2"/>
      </rPr>
      <t>Concesión de Aguas Subterráneas</t>
    </r>
    <r>
      <rPr>
        <sz val="12"/>
        <rFont val="Arial"/>
        <family val="2"/>
      </rPr>
      <t xml:space="preserve">
para la resolución de
autorizaciones ambientales
otorgadas por la corporación</t>
    </r>
  </si>
  <si>
    <t>subio</t>
  </si>
  <si>
    <r>
      <t xml:space="preserve">Tiempo promedio de trámite </t>
    </r>
    <r>
      <rPr>
        <b/>
        <sz val="12"/>
        <rFont val="Arial"/>
        <family val="2"/>
      </rPr>
      <t>Aprovechamiento Forestal</t>
    </r>
    <r>
      <rPr>
        <sz val="12"/>
        <rFont val="Arial"/>
        <family val="2"/>
      </rPr>
      <t xml:space="preserve">
para la resolución de
autorizaciones ambientales
otorgadas por la corporación</t>
    </r>
  </si>
  <si>
    <t>60 días hábiles</t>
  </si>
  <si>
    <t>&gt;60 días hábiles</t>
  </si>
  <si>
    <r>
      <t xml:space="preserve">Tiempo promedio de trámite </t>
    </r>
    <r>
      <rPr>
        <b/>
        <sz val="12"/>
        <rFont val="Arial"/>
        <family val="2"/>
      </rPr>
      <t>Permiso de Emisiones Atmosféricas</t>
    </r>
    <r>
      <rPr>
        <sz val="12"/>
        <rFont val="Arial"/>
        <family val="2"/>
      </rPr>
      <t xml:space="preserve">
para la resolución de
autorizaciones ambientales
otorgadas por la corporación</t>
    </r>
  </si>
  <si>
    <r>
      <t xml:space="preserve">Tiempo promedio de trámite  </t>
    </r>
    <r>
      <rPr>
        <b/>
        <sz val="12"/>
        <rFont val="Arial"/>
        <family val="2"/>
      </rPr>
      <t>Permiso de Prospeción y Exploración de Aguas Subterráneas</t>
    </r>
    <r>
      <rPr>
        <sz val="12"/>
        <rFont val="Arial"/>
        <family val="2"/>
      </rPr>
      <t xml:space="preserve">
para la resolución de
autorizaciones ambientales
otorgadas por la corporación</t>
    </r>
  </si>
  <si>
    <r>
      <t xml:space="preserve">Tiempo promedio de trámite </t>
    </r>
    <r>
      <rPr>
        <b/>
        <sz val="12"/>
        <rFont val="Arial"/>
        <family val="2"/>
      </rPr>
      <t>Permiso de Investigación Ciéntifica</t>
    </r>
    <r>
      <rPr>
        <sz val="12"/>
        <rFont val="Arial"/>
        <family val="2"/>
      </rPr>
      <t xml:space="preserve">
para la resolución de
autorizaciones ambientales
otorgadas por la corporación</t>
    </r>
  </si>
  <si>
    <t>Igual</t>
  </si>
  <si>
    <r>
      <t xml:space="preserve">Tiempo promedio de trámite </t>
    </r>
    <r>
      <rPr>
        <b/>
        <sz val="12"/>
        <rFont val="Arial"/>
        <family val="2"/>
      </rPr>
      <t>Permiso de Ocupación de Cauce</t>
    </r>
    <r>
      <rPr>
        <sz val="12"/>
        <rFont val="Arial"/>
        <family val="2"/>
      </rPr>
      <t xml:space="preserve">
para la resolución de
autorizaciones ambientales
otorgadas por la corporación</t>
    </r>
  </si>
  <si>
    <t>Porcentaje de autorizaciones ambientales con seguimiento en el tiempo t</t>
  </si>
  <si>
    <t>Medir la capacidad operativa de los seguimientos para las autorización de tramites ambientales</t>
  </si>
  <si>
    <t>Ponderación correspondiente a cada
autorización ambiental i por la Sumatoria de los porcentajes de la autorización ambiental i con seguimiento, en el tiempo t por 100</t>
  </si>
  <si>
    <t>Semestral</t>
  </si>
  <si>
    <t>Avance de acuerdo a la vigencia del POAI</t>
  </si>
  <si>
    <t>&lt;50%</t>
  </si>
  <si>
    <t>&gt;51%</t>
  </si>
  <si>
    <t xml:space="preserve">Porcentaje de Planes de Saneamiento y Manejo de Vertimientos (PSMV) con seguimiento
</t>
  </si>
  <si>
    <t>Medir los seguimientos realizados a los PSMV</t>
  </si>
  <si>
    <t xml:space="preserve">Sumatoria de Planes de Saneamiento y Manejo de Vertimientos con seguimiento, en el tiempo t por 100 / Meta de Planes de Saneamiento y Manejo de Vertimientos con
seguimiento, en el tiempo t. </t>
  </si>
  <si>
    <t>Porcentaje de Programas de
Uso Eficiente y Ahorro del Agua (PUEAA) con seguimiento</t>
  </si>
  <si>
    <t>Medir los seguimientos realizados a los Uso Eficiente y Ahorro del Agua (PUEAA)</t>
  </si>
  <si>
    <t xml:space="preserve">Sumatoria de Programas de Uso Eficiente y Ahorro del Agua con seguimiento, en el tiempo t por 100 /
Meta de Programas de Uso Eficiente y Ahorro del Agua con seguimiento, en el tiempo t. </t>
  </si>
  <si>
    <t xml:space="preserve">Porcentaje de Planes de Gestión Integral de Residuos Sólidos (PGIRS) con seguimiento
</t>
  </si>
  <si>
    <t>Medir los seguimientos realizados a los Planes de Gestión Integral de Residuos Sólidos (PGIRS)</t>
  </si>
  <si>
    <t xml:space="preserve">Sumatoria de Planes de Gestión Integral de Residuos Sólidos con
seguimiento a las metas de aprovechamiento, en el tiempo t por 100 / Meta de Planes de Gestión Integral de Residuos Sólidos con seguimiento a las metas de aprovechamiento, en el tiempo t. </t>
  </si>
  <si>
    <t>Porcentaje de Procesos Sancionatorios Resueltos, en el tiempo t</t>
  </si>
  <si>
    <t>Medir la eficacia de resolución de los procesos sancionatorios</t>
  </si>
  <si>
    <t>(Sumatoria de los número de actos administrativos de determinación de la responsabilidad expedidos en el
tiempo t + Número de actos administrativos de cesación de procedimiento expedidos en el tiempo t ) x 100 / Total de actos administrativos de iniciación de procedimiento expedidos (*)</t>
  </si>
  <si>
    <t>Nivel de satisfacción de los beneficiarios ambientales en la atención de los trámites respectivos</t>
  </si>
  <si>
    <t xml:space="preserve">Medir el grado de satisfacción de los usuarios ambientales </t>
  </si>
  <si>
    <t>Nº de Encuestas satisfactorias / Total de encuestas realizadas *100</t>
  </si>
  <si>
    <t>Cada cuatro meses</t>
  </si>
  <si>
    <t>&lt;70%</t>
  </si>
  <si>
    <t>&gt;71%</t>
  </si>
  <si>
    <t>Encuesta de satisfacción de trámites ambientales</t>
  </si>
  <si>
    <t>ANALISIS DE DATOS</t>
  </si>
  <si>
    <t>Indicador 1 de 2023:Para el año 2023 se evidencia que el indicador se encuentra por encima del tiempo promedio de días hábiles para otorgar permisos de vertimientos. Se proyecta una mejora considerable para el 2024.</t>
  </si>
  <si>
    <t>Indicador 2 de 2023: Para este indicador solo hubo reporte en el tercer cuatrimestr,  donde se evidencia que el indicador cumple con la meta propuesta de los tiempos, se otorgó 1 tramite de licencia ambiental durante el periodo con un tiempo promedio de 80 dias.</t>
  </si>
  <si>
    <t>Indicador 3 para el 2023: Para el primer, segundo y tercer cuatrimestre se evidencia que el indicador que no cumple con la meta propuesta de los tiempos, todas las concesiones de agua tramitadas durante los 2 periodos estuvieron con un tiempo promedio de mas de  90 dias. se espera una mejora significativa para el 2024</t>
  </si>
  <si>
    <t>Indicador 4 de 2023: para el 2023: Para el primer, segundo y tercer cuatrimestre se evidencia que el indicador que no cumple con la meta propuesta de los tiempos, todas las concesiones de agua tramitadas durante los 2 periodos estuvieron con un tiempo promedio de mas de  90 dias. se espera una mejora significativa para el 2024.</t>
  </si>
  <si>
    <t>Indicador 5 de 2023: Para el primer, segundo y tercer cuatrimestre se evidencia que el indicador se encuentra por encima del tiempo promedio para el otorgamiento. Se espera en el 2024 una mejora significativa en tiempo de respuesta.</t>
  </si>
  <si>
    <t>Indicador 6:  Para el primer cuatrimestre se evidencia que el indicador se encuentra N/A debido a que durante este periodo no se realizo ningunotorgamiento para este  tramite.</t>
  </si>
  <si>
    <t>Indicador 7 :Para el primer cuatrimestre se evidencia que el indicador se encuentra N/A debido a que durante este periodo no se realizo ningunotorgamiento para este  tramite.</t>
  </si>
  <si>
    <t>Indicador 8 :Para el primer cuatrimestre se evidencia que el indicador se encuentra N/A debido a que durante este periodo no se realizo ningunotorgamiento para este  tramite.</t>
  </si>
  <si>
    <t>Indicador 6 :Para el primer cuatrimestre se evidencia que el indicador se encuentra N/A debido a que durante este periodo no se realizo ningun otorgamiento para este  tramite.</t>
  </si>
  <si>
    <t xml:space="preserve">Indicador 6 de 2023: Para el tercer cuatrimestre los tramites de permiso de emisiones estuvieron por fuera del tiempo promedio. </t>
  </si>
  <si>
    <t>Indicador 7 de 2023: para este indicador se tuvo un aumento significativo logrando un porcentaje superior al 80% del seguimiento de los expedientes a corte 31 de diciembre de 2023.</t>
  </si>
  <si>
    <t>Indicador 8 de 2023: para este indicador se obtuvo un 100% a corte 31 de diciembre, mentiniendo el record de los ultimos años.</t>
  </si>
  <si>
    <t>Indicador 9 de 2023: para este indicador se obtuvo un 100% a corte 31 de diciembre, mentiniendo el record de los ultimos años.</t>
  </si>
  <si>
    <t>Indicador 10 de 2023: para este indicador se obtuvo un 100% a corte 31 de diciembre, mentiniendo el record de los ultimos años.C</t>
  </si>
  <si>
    <t>Indicador 11: este indicador tiene un pequeño avance debido a las etapas procesales de los sancionatorios, los cuales deben respetar los tiempos señalados en la ley 1333 de 2009, sin embargo tenemos sanciones proyectadas esperando la firma de los actos administrativos, se espera aumentar el porcentaje a corte 31 de diciembre</t>
  </si>
  <si>
    <t xml:space="preserve">Indicador 15 : este indicador ya no se esta midiendo debido a que las notificaciones de los tramites ambientales en su gran mayoria se estan llevando a cabo de manera virtual y los usuarios no estan diligenciando las encuestas de satisfaciòn. Por consecuencia, se elimina este indicador del tablero del proceso de gestiòn ambiental.  </t>
  </si>
  <si>
    <t>Indicador 112 Para el segundo semestre se pudo avanzar en las etapas de 31 expedientes de procesos sancionatorios logrando cerrar y sancionar varios expedientes, sin embargo la gestión solo arrojó un 17% del universo de expedientes.</t>
  </si>
  <si>
    <t>Nota: Para el año 2023 se consolido el analisis de manera anual, ajustado al reporte de indicadores minimos de gestión que se reportan al MADS.</t>
  </si>
  <si>
    <t>PROCESO: GESTIÓN ANALÍTICA Y METROLÓGICA -GAM</t>
  </si>
  <si>
    <t>RESPONSABLE: Director Técnico Proceso Gestión Analítica y Metrológica-GAM</t>
  </si>
  <si>
    <t>AREA:Laboratorio Ambiental</t>
  </si>
  <si>
    <t>OBJETIVO:  Determinar la concentración de material particulado PM10 en las muestras de aire ambiente en la zona de cobertura del Sistema de Vigilancia de la Calidad del Aire - SVCA, de la Corporación Autónoma Regional del Magdalena – CORPAMAG.</t>
  </si>
  <si>
    <t>X</t>
  </si>
  <si>
    <t>Capacitaciones</t>
  </si>
  <si>
    <t>Mejorar la competencia del Proceso Gestión Analítica y Metrológica continuamente.</t>
  </si>
  <si>
    <t xml:space="preserve">(Capacitaciones realizadas / Capacitaciones programadas) </t>
  </si>
  <si>
    <t>≥ 1</t>
  </si>
  <si>
    <t>≤ 1</t>
  </si>
  <si>
    <t>Cantidad</t>
  </si>
  <si>
    <t>Plan anual de capacitaciones</t>
  </si>
  <si>
    <t>Jefe de Laboratorio Ambiental</t>
  </si>
  <si>
    <t>-</t>
  </si>
  <si>
    <t xml:space="preserve">Mantiene condición satisfactoria </t>
  </si>
  <si>
    <t>Satisfacción en las pruebas interlaboratorio</t>
  </si>
  <si>
    <t>(Pruebas interlaboratorio satisfactorias  / Pruebas presentadas) x 100</t>
  </si>
  <si>
    <t>Progarama de participación en pruebas interlaboratorio</t>
  </si>
  <si>
    <t>Cumplimiento al Acuerdo Legalmente Ejecutable</t>
  </si>
  <si>
    <t>Mejorar la operación coherente del Proceso Gestión Analítica y Metrológica y el cumplimiento de los requisitos de la NTC-ISO/IEC 17025 y del cliente</t>
  </si>
  <si>
    <t>(Total muestras tomadas / Total muestras a tomar en ETO) x 100</t>
  </si>
  <si>
    <t>Mensual</t>
  </si>
  <si>
    <t>≥75%</t>
  </si>
  <si>
    <t>0% - 74%     AC</t>
  </si>
  <si>
    <t>Registro mensual de las desviaciones, exclusiones o adiciones al plan de muestreo de PM10 en las estaciones manuales (FR.GAM.034)</t>
  </si>
  <si>
    <t>98.46%</t>
  </si>
  <si>
    <t>98.51%</t>
  </si>
  <si>
    <t>Eficacia de las acciones tomadas</t>
  </si>
  <si>
    <t>(Acciones correctivas cerradas / Acciones correctivas generadas) x 100</t>
  </si>
  <si>
    <t>Registro FR.GAM.043</t>
  </si>
  <si>
    <t xml:space="preserve">Control de los Riesgos asociados a la imparcialidad </t>
  </si>
  <si>
    <t>Incrementar la imparcialidad e independencia en los servicios prestados.</t>
  </si>
  <si>
    <t xml:space="preserve">(Número de riesgos asociados a la imparcialidad aceptados / Total de riesgos identificados a la imparcialidad) </t>
  </si>
  <si>
    <t>&lt;1</t>
  </si>
  <si>
    <t>Proporción</t>
  </si>
  <si>
    <t>Matriz de gestión del riesgo (FR.EM.004)</t>
  </si>
  <si>
    <t>OBSERVACIONES:</t>
  </si>
  <si>
    <r>
      <rPr>
        <b/>
        <sz val="10"/>
        <rFont val="Arial"/>
        <family val="2"/>
      </rPr>
      <t>Diciembre 2023</t>
    </r>
    <r>
      <rPr>
        <sz val="10"/>
        <rFont val="Arial"/>
        <family val="2"/>
      </rPr>
      <t xml:space="preserve">: 
</t>
    </r>
    <r>
      <rPr>
        <b/>
        <sz val="10"/>
        <rFont val="Arial"/>
        <family val="2"/>
      </rPr>
      <t>✓</t>
    </r>
    <r>
      <rPr>
        <sz val="10"/>
        <rFont val="Arial"/>
        <family val="2"/>
      </rPr>
      <t xml:space="preserve"> La meta anual de capacitaciones se cumplió durante el mes de mayo con la capacitación realizada al personal del proceso sobre interpretación de la norma ISO/IEC 17025:2017 y directrices para la auditoría de sistemas de gestión norma 19011:2018. 
</t>
    </r>
    <r>
      <rPr>
        <b/>
        <sz val="10"/>
        <rFont val="Arial"/>
        <family val="2"/>
      </rPr>
      <t>✓</t>
    </r>
    <r>
      <rPr>
        <sz val="10"/>
        <rFont val="Arial"/>
        <family val="2"/>
      </rPr>
      <t xml:space="preserve"> Con base en los resultados intercambiados con el Sistema de Alerta Temprana del Valle de Aburra  (SIATA) se encontró que las pruebas interlaboratorio fueron satisfactorias en un 100%
</t>
    </r>
    <r>
      <rPr>
        <b/>
        <sz val="10"/>
        <rFont val="Arial"/>
        <family val="2"/>
      </rPr>
      <t>✓</t>
    </r>
    <r>
      <rPr>
        <sz val="10"/>
        <rFont val="Arial"/>
        <family val="2"/>
      </rPr>
      <t xml:space="preserve"> El cumplimiento al acuerdo legalmente ejecutable celebrado con el proceso Evaluación Seguimiento y Control del Recurso Natural Aire (ESC) fue del 93,33%,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
</t>
    </r>
    <r>
      <rPr>
        <b/>
        <sz val="10"/>
        <rFont val="Arial"/>
        <family val="2"/>
      </rPr>
      <t>✓</t>
    </r>
    <r>
      <rPr>
        <sz val="10"/>
        <rFont val="Arial"/>
        <family val="2"/>
      </rPr>
      <t xml:space="preserve"> En la matriz de riesgos del proceso se identificó un riesgo a la perdida de imparcialidad con un nivel inherente de moderado; no obstante, la implementación de los controles permitió reducirlo a un riesgo residual bajo, es decir que se encuentra 100% controlado en un nivel aceptable.
</t>
    </r>
  </si>
  <si>
    <r>
      <rPr>
        <b/>
        <sz val="10"/>
        <rFont val="Arial"/>
        <family val="2"/>
      </rPr>
      <t>Noviembre 2023</t>
    </r>
    <r>
      <rPr>
        <sz val="10"/>
        <rFont val="Arial"/>
        <family val="2"/>
      </rPr>
      <t>: El cumplimiento al acuerdo legalmente ejecutable celebrado con el proceso Evaluación Seguimiento y Control del Recurso Natural Aire (ESC) fue del 83,33%,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 
La meta anual de capacitaciones se cumplió durante el mes de mayo con la capacitación realizada al personal del proceso sobre interpretación de la norma ISO/IEC 17025:2017 y directrices para la auditoría de sistemas de gestión norma 19011:2018. 
El cumplimiento de los indicadores 2, 4 y 5 se realiza con una periodicidad anual.</t>
    </r>
  </si>
  <si>
    <r>
      <rPr>
        <b/>
        <sz val="10"/>
        <rFont val="Arial"/>
        <family val="2"/>
      </rPr>
      <t>octubre 2023</t>
    </r>
    <r>
      <rPr>
        <sz val="10"/>
        <rFont val="Arial"/>
        <family val="2"/>
      </rPr>
      <t>: El cumplimiento al acuerdo legalmente ejecutable celebrado con el proceso Evaluación Seguimiento y Control del Recurso Natural Aire (ESC) fue del 100,00%,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 
La meta anual de capacitaciones se cumplió durante el mes de mayo con la capacitación realizada al personal del proceso sobre interpretación de la norma ISO/IEC 17025:2017 y directrices para la auditoría de sistemas de gestión norma 19011:2018. 
El cumplimiento de los indicadores 2, 4 y 5 se realiza con una periodicidad anual.</t>
    </r>
  </si>
  <si>
    <r>
      <rPr>
        <b/>
        <sz val="10"/>
        <rFont val="Arial"/>
        <family val="2"/>
      </rPr>
      <t>Septiembre 2023</t>
    </r>
    <r>
      <rPr>
        <sz val="10"/>
        <rFont val="Arial"/>
        <family val="2"/>
      </rPr>
      <t>: El cumplimiento al acuerdo legalmente ejecutable celebrado con el proceso Evaluación Seguimiento y Control del Recurso Natural Aire (ESC) fue del 89,06%,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 
La meta anual de capacitaciones se cumplió con la capacitación realizada al personal del proceso sobre interpretación de la norma ISO/IEC 17025:2017 y directrices para la auditoría de sistemas de gestión norma 19011:2018. 
El cumplimiento de los indicadores 2, 4 y 5 se realiza con una periodicidad anual.</t>
    </r>
  </si>
  <si>
    <r>
      <rPr>
        <b/>
        <sz val="10"/>
        <rFont val="Arial"/>
        <family val="2"/>
      </rPr>
      <t>Agosto 2023</t>
    </r>
    <r>
      <rPr>
        <sz val="10"/>
        <rFont val="Arial"/>
        <family val="2"/>
      </rPr>
      <t>: El cumplimiento al acuerdo legalmente ejecutable celebrado con el proceso Evaluación Seguimiento y Control del Recurso Natural Aire (ESC) fue del 93,51%,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 
La meta anual de capacitaciones se cumplió con la capacitación realizada al personal del proceso sobre interpretación de la norma ISO/IEC 17025:2017 y directrices para la auditoría de sistemas de gestión norma 19011:2018. 
El cumplimiento de los indicadores 2, 4 y 5 se realiza con una periodicidad anual.</t>
    </r>
  </si>
  <si>
    <r>
      <rPr>
        <b/>
        <sz val="10"/>
        <rFont val="Arial"/>
        <family val="2"/>
      </rPr>
      <t>Julio 2023</t>
    </r>
    <r>
      <rPr>
        <sz val="10"/>
        <rFont val="Arial"/>
        <family val="2"/>
      </rPr>
      <t>: El cumplimiento al acuerdo legalmente ejecutable celebrado con el proceso Evaluación Seguimiento y Control del Recurso Natural Aire (ESC) fue del 98,57 %,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 
La meta anual de capacitaciones se cumplió con la capacitación realizada al personal del proceso sobre interpretación de la norma ISO/IEC 17025:2017 y directrices para la auditoría de sistemas de gestión norma 19011:2018. 
El cumplimiento de los indicadores 2, 4 y 5 se realiza con una periodicidad anual.</t>
    </r>
  </si>
  <si>
    <r>
      <rPr>
        <b/>
        <sz val="10"/>
        <rFont val="Arial"/>
        <family val="2"/>
      </rPr>
      <t>Junio 2023</t>
    </r>
    <r>
      <rPr>
        <sz val="10"/>
        <rFont val="Arial"/>
        <family val="2"/>
      </rPr>
      <t>: El cumplimiento al acuerdo legalmente ejecutable celebrado con el proceso Evaluación Seguimiento y Control del Recurso Natural Aire (ESC) fue del 94.29%,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 
La meta anual de capacitaciones se cumplió con la capacitación realizada al personal del proceso sobre interpretación de la norma ISO/IEC 17025:2017 y directrices para la auditoría de sistemas de gestión norma 19011:2018. 
El cumplimiento de los indicadores 2, 4 y 5 se realiza con una periodicidad anual.</t>
    </r>
  </si>
  <si>
    <r>
      <rPr>
        <b/>
        <sz val="10"/>
        <rFont val="Arial"/>
        <family val="2"/>
      </rPr>
      <t>Mayo 2023</t>
    </r>
    <r>
      <rPr>
        <sz val="10"/>
        <rFont val="Arial"/>
        <family val="2"/>
      </rPr>
      <t>: El cumplimiento al acuerdo legalmente ejecutable celebrado con el proceso Evaluación Seguimiento y Control del Recurso Natural Aire (ESC) fue del  98.51%,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t>
    </r>
  </si>
  <si>
    <r>
      <rPr>
        <b/>
        <sz val="10"/>
        <rFont val="Arial"/>
        <family val="2"/>
      </rPr>
      <t>Abril 2023</t>
    </r>
    <r>
      <rPr>
        <sz val="10"/>
        <rFont val="Arial"/>
        <family val="2"/>
      </rPr>
      <t>: El cumplimiento al acuerdo legalmente ejecutable celebrado con el proceso Evaluación Seguimiento y Control del Recurso Natural Aire (ESC) fue del  98.46%,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t>
    </r>
  </si>
  <si>
    <r>
      <rPr>
        <b/>
        <sz val="10"/>
        <rFont val="Arial"/>
        <family val="2"/>
      </rPr>
      <t>Marzo 2023</t>
    </r>
    <r>
      <rPr>
        <sz val="10"/>
        <rFont val="Arial"/>
        <family val="2"/>
      </rPr>
      <t>: El cumplimiento al acuerdo legalmente ejecutable celebrado con el proceso Evaluación Seguimiento y Control del Recurso Natural Aire (ESC) fue del 100%,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t>
    </r>
  </si>
  <si>
    <r>
      <rPr>
        <b/>
        <sz val="10"/>
        <rFont val="Arial"/>
        <family val="2"/>
      </rPr>
      <t>Febrero 2023</t>
    </r>
    <r>
      <rPr>
        <sz val="10"/>
        <rFont val="Arial"/>
        <family val="2"/>
      </rPr>
      <t>: El cumplimiento al acuerdo legalmente ejecutable celebrado con el proceso Evaluación Seguimiento y Control del Recurso Natural Aire (ESC) fue del 98,44%,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t>
    </r>
  </si>
  <si>
    <r>
      <rPr>
        <b/>
        <sz val="10"/>
        <rFont val="Arial"/>
        <family val="2"/>
      </rPr>
      <t>Enero 2023</t>
    </r>
    <r>
      <rPr>
        <sz val="10"/>
        <rFont val="Arial"/>
        <family val="2"/>
      </rPr>
      <t>: El cumplimiento al acuerdo legalmente ejecutable celebrado con el proceso Evaluación Seguimiento y Control del Recurso Natural Aire (ESC) fue del 98,75%,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t>
    </r>
  </si>
  <si>
    <t>PROCESO: EVALUACIÓN, SEGUIMIENTO Y CONTROL DEL RECURSO NATURAL AIRE - ESC</t>
  </si>
  <si>
    <t>RESPONSABLE: Jefe de Oficina de Laboratorio ambiental</t>
  </si>
  <si>
    <t>OBJETIVO:  Fomentar acciones de gestión integral para el monitoreo, evaluación, seguimiento y control del recurso natural aire</t>
  </si>
  <si>
    <t>Cumplimiento en la emisión del concepto técnico que otorga o niega la solicitud.</t>
  </si>
  <si>
    <t>Evaluar y conceptuar las solicitudes de licencias y permisos ambientales con relación a emisiones atmosféricas.</t>
  </si>
  <si>
    <t>(Número de conceptos emitidos / Número de solicitudes recibidas) x 100</t>
  </si>
  <si>
    <t>≥90%</t>
  </si>
  <si>
    <t xml:space="preserve"> 0% - 90%     AC</t>
  </si>
  <si>
    <t>91% - 99%    AP</t>
  </si>
  <si>
    <t>Registro semestral de las entradas y salidas de documentos del Proceso Evaluación Seguimiento y Control del Recurso Natural Aire (ESC) / Oficina de Laboratorio Ambiental (FR.ESC.001).</t>
  </si>
  <si>
    <t>Mantiene condición satisfactoria</t>
  </si>
  <si>
    <t>Cumplimiento en el seguimiento y control a los requerimientos establecidos en los actos administrativos.</t>
  </si>
  <si>
    <t>Realizar evaluación, seguimiento y control a las licencias y permisos ambientales otorgados en relación a emisiones atmosféricas.</t>
  </si>
  <si>
    <t>(Número de seguimientos realizados  / Número de seguimientos requeridos) x 100</t>
  </si>
  <si>
    <t>0% - 90%     AC</t>
  </si>
  <si>
    <t>Operatividad del SVCA</t>
  </si>
  <si>
    <t>Garantizar la operatividad del SVCA de acuerdo con lo establecido en el Protocolo para el Monitoreo y Seguimiento de la Calidad del Aire promulgado por el Ministerio de Ambiente y Desarrollo Sostenible - MADS</t>
  </si>
  <si>
    <t>(Número de muestras válidas / Total de muestras a tomar en ETO) x 100</t>
  </si>
  <si>
    <t>Informe mensual de resultados del sistema de vigilancia de la calidad del aire – SVCA</t>
  </si>
  <si>
    <r>
      <rPr>
        <b/>
        <sz val="10"/>
        <rFont val="Arial"/>
        <family val="2"/>
      </rPr>
      <t>Diciembre 2023:</t>
    </r>
    <r>
      <rPr>
        <sz val="10"/>
        <rFont val="Arial"/>
        <family val="2"/>
      </rPr>
      <t xml:space="preserve"> El cumplimiento del inicador que mide la emisión de conceptos tecnicos que otorgan o niegan las solicitudes fue del 100,00% para los requerimientos recibidos entre el 16 de junio de 2023 y el  15 de diciembre de 2023, manteniendo el indicador dentro del rango esperado (≥90%).
El cumplimiento a los seguimientos y controles requeridos a través de los actos administrativos fue del 100.00% para el periodo comprendido entre el 16 de junio de 2023 y el  15 de diciembre de 2023, manteniendo el indicador enel rango esperado (≥90%).
La cantidad de datos válidos reportados en el Informe de resultados del sistema de vigilancia de la calidad del aire – SVCA fue del 93,33 %,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</si>
  <si>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Noviembre 2023:</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83,33%,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</si>
  <si>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Octubre 2023:</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100%,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</si>
  <si>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Septiembre 2023:</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100,00 %,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</si>
  <si>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Agosto 2023:</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89,06%,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</si>
  <si>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Julio 2023:</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98,57 %,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</si>
  <si>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Junio 2023:</t>
    </r>
    <r>
      <rPr>
        <sz val="10"/>
        <rFont val="Arial"/>
        <family val="2"/>
      </rPr>
      <t xml:space="preserve"> El cumplimiento del inicador que mide la emisión de conceptos tecnicos que otorgan o niegan las solicitudes fue del 100,00% para los requerimientos recibidos entre el 16 de diciembre de 2022 y el 15 de junio de 2023, manteniendo elindicador dentro del rango esperado (≥90%).
El cumplimiento a los seguimientos y controles requeridos a través de los actos admisntrativos fue del 96,08% para el periodo comprendido ente el 16 de diciembre de 2022 y el 15 de junio de 2023, manteniendo elindicador enel rango esperado (≥90%).
La cantidad de datos válidos reportados en el Informe de resultados del sistema de vigilancia de la calidad del aire – SVCA fue del 94,29 %,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</si>
  <si>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Mayo 2023:</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98,51 %,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</si>
  <si>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Abril 2023:</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98,46 %,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</si>
  <si>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Marzo 2023:</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100,00 %,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</si>
  <si>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Febrero 2023:</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98,44%,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</si>
  <si>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Enero 2023:</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98,75%,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</si>
  <si>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Diciembre 2022:</t>
    </r>
    <r>
      <rPr>
        <sz val="10"/>
        <rFont val="Arial"/>
        <family val="2"/>
      </rPr>
      <t xml:space="preserve"> El porcentaje de cumplimiento de los indicadores 1 y 2 fue del 100,0 % y 97,5%, respectivamente; el cual mantiene los dos indicadores por encima del porcentaje minimo establecido como meta en la ficha de caracterización del proceso (90,00%  para cada uno ). La cantidad de datos válidos reportados en el Informe de resultados del sistema de vigilancia de la calidad del aire – SVCA fue del 94,3%,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</si>
  <si>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Noviembre 2022:</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79,22%,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</si>
  <si>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Octubre 2022:</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85.71%,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</si>
  <si>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t xml:space="preserve">PERIODO A EVALUAR(AÑO): </t>
    </r>
    <r>
      <rPr>
        <sz val="10"/>
        <rFont val="Arial"/>
        <family val="2"/>
      </rPr>
      <t>2023</t>
    </r>
  </si>
  <si>
    <r>
      <t xml:space="preserve">PROCESO: </t>
    </r>
    <r>
      <rPr>
        <sz val="10"/>
        <rFont val="Arial"/>
        <family val="2"/>
      </rPr>
      <t>GESTION ADMINISTRATIVA</t>
    </r>
  </si>
  <si>
    <r>
      <t xml:space="preserve">RESPONSABLE: </t>
    </r>
    <r>
      <rPr>
        <sz val="10"/>
        <rFont val="Arial"/>
        <family val="2"/>
      </rPr>
      <t>Secretario General / Coordinadora del grupo de Gestión administrativa.</t>
    </r>
  </si>
  <si>
    <r>
      <t xml:space="preserve">AREA: </t>
    </r>
    <r>
      <rPr>
        <sz val="10"/>
        <rFont val="Arial"/>
        <family val="2"/>
      </rPr>
      <t>GESTION ADMINISTRATIVA</t>
    </r>
  </si>
  <si>
    <r>
      <t xml:space="preserve">OBJETIVO: </t>
    </r>
    <r>
      <rPr>
        <sz val="8"/>
        <rFont val="Arial"/>
        <family val="2"/>
      </rPr>
      <t>Garantizar la prestación de los servicios administrativos y logísticos requeridos por la Corporación
mediante la administración, manejo y control de los bienes y servicios, de los recursos físicos,
transporte e infraestructura</t>
    </r>
  </si>
  <si>
    <t>Cumplimiento de la programacion de Mantenimiento de Infraestructura Fisica.</t>
  </si>
  <si>
    <t>Mantener en optimas condiciones los bienes utilizados por los funcionarios de la Corporación</t>
  </si>
  <si>
    <t>N° de Mttos efectuados/ numero de mttos programados x 100</t>
  </si>
  <si>
    <t xml:space="preserve">Semestral </t>
  </si>
  <si>
    <t>0%-79%</t>
  </si>
  <si>
    <t>80% -85%</t>
  </si>
  <si>
    <t>Plan de Trabajo Gestion Administrativa / Cronograma</t>
  </si>
  <si>
    <t>Secretario General /Tecnico Administrativo Gr 15</t>
  </si>
  <si>
    <t>disminuyo</t>
  </si>
  <si>
    <t xml:space="preserve"> Cumplimiento del Plan Estratégico de Seguridad Vial -
PESV</t>
  </si>
  <si>
    <t xml:space="preserve"> Medir el cumplimiento del Plan
Estratégico de Seguridad Vial -
PESV</t>
  </si>
  <si>
    <t>Número de actividades ejecutadas /Número
de actividades Programadas x100</t>
  </si>
  <si>
    <t>0%-60%</t>
  </si>
  <si>
    <t>61%-79%</t>
  </si>
  <si>
    <t>Plan Estratégico de Seguridad Vial-PESV</t>
  </si>
  <si>
    <t>Secretario General /Coordinador de Gestión Administrativa</t>
  </si>
  <si>
    <t>aumento</t>
  </si>
  <si>
    <t>Eficacia de Programa de Gestión de Riesgo - Transito</t>
  </si>
  <si>
    <t>No. De Accidentes de Tránsitos</t>
  </si>
  <si>
    <t>Und</t>
  </si>
  <si>
    <t>INDICADOR #  1</t>
  </si>
  <si>
    <t>Teniendo en cuenta los chequeos locativos que se realizan diariamente en las instalaciones físicas de la corporación y continuando con el plan de mantenimiento anual realizado a inicio del mes de Marzo. Se da como resultado una ejecución del 89% de lo planeado para el primer semestre del año 2023,  teniendo en cuenta 9 ítems que conforman el plan, en cuanto 8 de ellos, se  logró ejecutar y 1 de ellos no alcanzó su totalidad de ejecución debido a que es el informe entregado por coordinadores de los ecosistemas que aun no envían el informe mensual y el otro siendo el de solicitud de bienes y servicios que se va cargando de acuerdo a las solicitudes formales que van generando los funcionarios y contratistas en su respectivas areas,  de igual manera lo que no se logró en este semestre automáticamente se traslada al semestre siguiente para dar continuidad a la gestión.
Teniendo en cuenta los chequeos locativos que se realizan diariamente en las instalaciones físicas de la corporación y continuando con el plan de mantenimiento anual realizado a inicio del mes de Julio. Se da como resultado una ejecución del 87% de lo planeado para el segundo semestre del año 2023,  teniendo en cuenta 9 ítems que conforman el plan, en cuanto 8 de ellos, se  logró ejecutar y 1 de ellos no alcanzó su totalidad de ejecución debido a que es el informe entregado por coordinadores de los ecosistemas que aun no envían el informe mensual y el otro siendo el de solicitud de bienes y servicios que se va cargando de acuerdo a las solicitudes formales que van generando los funcionarios y contratistas en su respectivas areas,  de igual manera lo que no se logró en este semestre automáticamente se traslada al semestre siguiente para dar continuidad a la gestión.</t>
  </si>
  <si>
    <t xml:space="preserve">INDICADOR #2 </t>
  </si>
  <si>
    <r>
      <rPr>
        <b/>
        <sz val="12"/>
        <color indexed="8"/>
        <rFont val="Calibri"/>
        <family val="2"/>
      </rPr>
      <t>Indicador No.2</t>
    </r>
    <r>
      <rPr>
        <sz val="10"/>
        <color indexed="8"/>
        <rFont val="Calibri"/>
        <family val="2"/>
      </rPr>
      <t xml:space="preserve">  El resultado obtenido durante el primer SEMESTRE del 2023 fue del 95%  . El   5% restante que no se cumplio  fue debió a que el contratista cambio.  , motivo por el que no se le  dio  cumplimiento a algunas  de las  fechas programadas en el cronograma. 
El resultado obtenido durante el segundo SEMESTRE del 2023 fue del 96%  . El   4% restante que no se cumplio  fue debió a que el contratista cambio.  , motivo por el que no se le  dio  cumplimiento a algunas  de las  fechas programadas en el cronograma. </t>
    </r>
  </si>
  <si>
    <t>INDICADOR #3</t>
  </si>
  <si>
    <r>
      <t>ENERO:</t>
    </r>
    <r>
      <rPr>
        <sz val="10"/>
        <color indexed="8"/>
        <rFont val="Calibri"/>
        <family val="2"/>
      </rPr>
      <t xml:space="preserve"> </t>
    </r>
    <r>
      <rPr>
        <b/>
        <sz val="10"/>
        <color indexed="8"/>
        <rFont val="Calibri"/>
        <family val="2"/>
      </rPr>
      <t xml:space="preserve">  </t>
    </r>
    <r>
      <rPr>
        <sz val="10"/>
        <color indexed="8"/>
        <rFont val="Calibri"/>
        <family val="2"/>
      </rPr>
      <t>En este mes no se presento accidentes de transito.</t>
    </r>
  </si>
  <si>
    <r>
      <t xml:space="preserve">FEBRERO: </t>
    </r>
    <r>
      <rPr>
        <sz val="10"/>
        <color indexed="8"/>
        <rFont val="Calibri"/>
        <family val="2"/>
      </rPr>
      <t>En este mes no se presento accidentes de transito.</t>
    </r>
  </si>
  <si>
    <r>
      <t xml:space="preserve">MARZO: </t>
    </r>
    <r>
      <rPr>
        <sz val="10"/>
        <color indexed="8"/>
        <rFont val="Calibri"/>
        <family val="2"/>
      </rPr>
      <t>En este mes no se presento accidentes de transito.</t>
    </r>
  </si>
  <si>
    <r>
      <t xml:space="preserve">ABRIL: </t>
    </r>
    <r>
      <rPr>
        <sz val="10"/>
        <color indexed="8"/>
        <rFont val="Calibri"/>
        <family val="2"/>
      </rPr>
      <t>En este mes no se presento accidentes de transito.</t>
    </r>
  </si>
  <si>
    <r>
      <t xml:space="preserve">MAYO: </t>
    </r>
    <r>
      <rPr>
        <sz val="10"/>
        <color indexed="8"/>
        <rFont val="Calibri"/>
        <family val="2"/>
      </rPr>
      <t>En este mes no se presento accidentes de transito.</t>
    </r>
  </si>
  <si>
    <r>
      <t xml:space="preserve">JUNIO: </t>
    </r>
    <r>
      <rPr>
        <sz val="10"/>
        <color indexed="8"/>
        <rFont val="Calibri"/>
        <family val="2"/>
      </rPr>
      <t>En este mes no se presento accidentes de transito</t>
    </r>
  </si>
  <si>
    <r>
      <t xml:space="preserve">JULIO: </t>
    </r>
    <r>
      <rPr>
        <sz val="10"/>
        <color indexed="8"/>
        <rFont val="Calibri"/>
        <family val="2"/>
      </rPr>
      <t>En este mes no se presento accidentes de transito.</t>
    </r>
  </si>
  <si>
    <r>
      <t xml:space="preserve">AGOSTO:  </t>
    </r>
    <r>
      <rPr>
        <sz val="10"/>
        <color indexed="8"/>
        <rFont val="Calibri"/>
        <family val="2"/>
      </rPr>
      <t>En este mes no se presento accidentes de transito.</t>
    </r>
  </si>
  <si>
    <r>
      <t xml:space="preserve">SEPTIEMBRE: </t>
    </r>
    <r>
      <rPr>
        <sz val="10"/>
        <color indexed="8"/>
        <rFont val="Calibri"/>
        <family val="2"/>
      </rPr>
      <t>En este mes no se presento accidentes de transito.</t>
    </r>
  </si>
  <si>
    <r>
      <t xml:space="preserve">OCTUBRE: </t>
    </r>
    <r>
      <rPr>
        <sz val="10"/>
        <color indexed="8"/>
        <rFont val="Calibri"/>
        <family val="2"/>
      </rPr>
      <t>En este mes no se presento accidentes de transito.</t>
    </r>
  </si>
  <si>
    <r>
      <t xml:space="preserve">NOVIEMBRE: </t>
    </r>
    <r>
      <rPr>
        <sz val="10"/>
        <color indexed="8"/>
        <rFont val="Calibri"/>
        <family val="2"/>
      </rPr>
      <t>En este mes no se presento accidentes de transito</t>
    </r>
  </si>
  <si>
    <r>
      <t xml:space="preserve">DICIEMBRE: </t>
    </r>
    <r>
      <rPr>
        <sz val="10"/>
        <color indexed="8"/>
        <rFont val="Calibri"/>
        <family val="2"/>
      </rPr>
      <t>En este mes no se presento accidentes de transito</t>
    </r>
  </si>
  <si>
    <t>PROCESO: GESTIÓN FINANCIERA</t>
  </si>
  <si>
    <t>RESPONSABLE: SECRETARIO GENERAL</t>
  </si>
  <si>
    <t>AREA: GRUPO GESTIÓN FINANCIERA</t>
  </si>
  <si>
    <t xml:space="preserve">OBJETIVO: Administrar con eficiencia y transparencia los recursos financieros de la entidad, en aras de dar cumplimiento al objeto misional de la Corporación, de acuerdo al marco legal y normativo vigente.
</t>
  </si>
  <si>
    <t>FUENTE DE INFORMACIÓN/
DATOS</t>
  </si>
  <si>
    <t>Avance de los resultados alcanzados por la gestión financiera</t>
  </si>
  <si>
    <t>Generar acciones que propendan por mejorar los resultados de la gestion de recaudo.</t>
  </si>
  <si>
    <t>Total de  ingresos recaudados/Total de ingresos proyectados</t>
  </si>
  <si>
    <t xml:space="preserve"> 51%-85%</t>
  </si>
  <si>
    <t>5%-30%</t>
  </si>
  <si>
    <t>Sistema financiero</t>
  </si>
  <si>
    <t>Coordinadora del Grupo de Gestión Financiera</t>
  </si>
  <si>
    <t>SUBIO</t>
  </si>
  <si>
    <t>BAJO</t>
  </si>
  <si>
    <t xml:space="preserve">Avance del Cumplimiento  meta financiera anual para  Funcionamiento
</t>
  </si>
  <si>
    <t>Presupuesto ejecutado funcionamiento x 100/ Presupuesto aprobado funcionamiento</t>
  </si>
  <si>
    <t>81%-90%</t>
  </si>
  <si>
    <t xml:space="preserve"> Ejecución presupuestal del 2023, Informe de Gestión 2023</t>
  </si>
  <si>
    <t>Avance de la Relación de los recursos financieros alcanzados y los recursos financieros utilizados</t>
  </si>
  <si>
    <t>Medir el porcentaje de recursos financieros alcanzados</t>
  </si>
  <si>
    <t>Presupuesto pagado (funcionamiento) x 100/presupuesto comprometido(funcionamiento)</t>
  </si>
  <si>
    <t xml:space="preserve">Mayor a 71% </t>
  </si>
  <si>
    <t>Indicador 1:Para el mes de enero hay un Aumento en este indicador en comparación al mismo periodo del 2022,  lo que obedece al aumento del recaudo para esta vigencia en este mes .
Indicador 2:Para El mes de enero  hay  una disminucion en comparación con el año anterior para el mismo periodo. Como resultado en la baja de la adquisición de servicios en la vigencia actual
Indicador 3:  Para el mes de Enero  hay  un Aumento en comparación con el año anterior para el mismo periodo. Como resultado de que mas del 60% de los recursos comprometidos han sido pagado.</t>
  </si>
  <si>
    <t>Indicador 1:Para el mes de febrero hay un Aumento en este indicador en comparación al mismo periodo del 2022,  lo que obedece al aumento del recaudo para esta vigencia en este mes .
Indicador 2:Para El mes de Febrero  hay  una disminucion en comparación con el año anterior para el mismo periodo. Como resultado en la baja de la adquisición de servicios en la vigencia actual
Indicador 3:  Para el mes de Febrero  hay  una disminucion en comparación con el año anterior para el mismo periodo. Como resultado de que la mayor parte  de los recursos comprometidos no han sido pagado.</t>
  </si>
  <si>
    <t>Indicador 1:Para el mes de marzo hay un Aumento en este indicador en comparación al mismo periodo del 2022,  lo que obedece al aumento del recaudo para esta vigencia en este mes .
Indicador 2:Para El mes de marzo  hay  una disminucion en comparación con el año anterior para el mismo periodo. Como resultado en la baja de la adquisición de servicios en la vigencia actual
Indicador 3:  Para el mes de marzo  hay  un aumento en comparación con el año anterior para el mismo periodo. Como resultado de que la mayor parte  de los recursos comprometidos  han sido pagado.</t>
  </si>
  <si>
    <t>Indicador 1:Para el mes de Abril hay una disminucion en este indicador en comparación al mismo periodo del 2022,  lo que obedece a una baja  del recaudo para esta vigencia en este mes .
Indicador 2:Para El mes de Abril  hay  un aumento en comparación con el año anterior para el mismo periodo. Como resultado en la adquisición de servicios en la vigencia actual
Indicador 3:  Para el mes de Abril  hay  un aumento en comparación con el año anterior para el mismo periodo. Como resultado de que la mayor parte  de los recursos comprometidos  han sido pagado.</t>
  </si>
  <si>
    <t>Indicador 1:Para el mes de mayo hay una disminucion en este indicador en comparación al mismo periodo del 2022,  lo que obedece a una baja  del recaudo para esta vigencia en este mes .
Indicador 2:Para El mes de Mayo  hay  un aumento en comparación con el año anterior para el mismo periodo. Como resultado en la adquisición de servicios en la vigencia actual
Indicador 3:  Para el mes de Mayo  hay  un aumento en comparación con el año anterior para el mismo periodo. Como resultado de que la mayor parte  de los recursos comprometidos  han sido pagado.</t>
  </si>
  <si>
    <t>Indicador 1:Para el mes de Junio hay una disminucion en este indicador en comparación al mismo periodo del 2022,  lo que obedece a una baja  del recaudo para esta vigencia en este mes .
Indicador 2:Para El mes de Junio  hay  una disminucion en comparación con el año anterior para el mismo periodo. Como resultado en la baja de adquisición de servicios en la vigencia actual
Indicador 3:  Para el mes de junio  hay  una disminucion en comparación con el año anterior para el mismo periodo. Como resultado de que la mayor parte  de los recursos comprometidos  han sido pagado.</t>
  </si>
  <si>
    <t>Indicador 1:Para el mes de Julio hay una disminucion en este indicador en comparación al mismo periodo del 2022,  lo que obedece a una baja  del recaudo para esta vigencia en este mes .
Indicador 2:Para El mes de Julio  hay  un aumento en comparación con el año anterior para el mismo periodo. Como resultado en la adquisición de servicios en la vigencia actual
Indicador 3:  Para el mes de julio  hay  una disminucion en comparación con el año anterior para el mismo periodo. Como resultado de que la mayor parte  de los recursos comprometidos  han sido pagado.</t>
  </si>
  <si>
    <t>Indicador 1:Para el mes de Agosto hay una disminucion en este indicador en comparación al mismo periodo del 2022,  lo que obedece a una baja  del recaudo para esta vigencia en este mes .
Indicador 2:Para El mes de Agosto  hay  un aumento en comparación con el año anterior para el mismo periodo. Como resultado en la adquisición de servicios en la vigencia actual
Indicador 3:  Para el mes de Agosto  hay  un aumento en comparación con el año anterior para el mismo periodo. Como resultado de que la mayor parte  de los recursos comprometidos  han sido pagado.</t>
  </si>
  <si>
    <t>Indicador 1:Para el mes de Septiembre hay un aumento en este indicador en comparación al mismo periodo del 2022,  lo que obedece a un mayor valor recaudado para esta vigencia en este mes .
Indicador 2:Para El mes de Septiembre  hay  un aumento en comparación con el año anterior para el mismo periodo. Como resultado en la adquisición de servicios en la vigencia actual
Indicador 3:  Para el mes de Septiembre  hay  un aumento en comparación con el año anterior para el mismo periodo. Como resultado de que la mayor parte  de los recursos comprometidos  han sido pagado.</t>
  </si>
  <si>
    <t>Indicador 1:Para el mes de octubre del 2023  hay un aumento en este indicador en comparación al mismo periodo del año 2022,  lo que obedece a un mayor recaudado de la cartera para esta vigencia en este mes .
Indicador 2:Para El mes de octubre del 2023 hay  una disminucion  en comparación con el año anterior para el mismo periodo. Como resultado de la reduccion en lo comprometido con respecto a lo aprobado  en la vigencia actual
Indicador 3:  Para el mes de octubre  hay  un aumento en comparación con el año anterior para el mismo periodo. Como resultado de que la mayor parte  de los recursos comprometidos  han sido pagado.</t>
  </si>
  <si>
    <t>Indicador 1:Para el mes de Noviembre del 2023  hay un aumento en este indicador en comparación al mismo periodo del año 2022,  lo que obedece a un mayor recaudado de la cartera para esta vigencia en este mes .
Indicador 2:Para El mes de Noviembre del 2023 hay  una disminucion  en comparación con el año anterior para el mismo periodo. Como resultado de la reduccion en lo comprometido con respecto a lo aprobado  en la vigencia actual
Indicador 3:  Para el mes de Noviembre  hay  un aumento en comparación con el año anterior para el mismo periodo. Como resultado de que la mayor parte  de los recursos comprometidos  han sido pagado.</t>
  </si>
  <si>
    <t>Indicador 1:Para el mes de diciembre del 2023  hay una disminucion en este indicador en comparación al mismo periodo del año 2022,  lo que obedece  a un menor recaudado de la cartera para esta vigencia en este mes .
Indicador 2:Para El mes de Diciembre del 2023 hay  un Aumento  en comparación con el año anterior para el mismo periodo. Como resultado en la adquisicion de servicios prestados  en la vigencia actual
Indicador 3:  Para el mes de Diciembre  hay  un aumento en comparación con el año anterior para el mismo periodo. Como resultado de que la mayor parte  de los recursos comprometidos  han sido pagado.</t>
  </si>
  <si>
    <t>PERIODO A EVALUAR(AÑO):  2023</t>
  </si>
  <si>
    <t xml:space="preserve">PROCESO: Gestión del Talento Humano </t>
  </si>
  <si>
    <t>RESPONSABLE: SECRETARIO GENERAL / COORDINADOR DEL GRUPO DE GESTIÓN DEL TALENTO HUMANO</t>
  </si>
  <si>
    <t>AREA: Secretaria General / Grupo de Trabajo de Gestión de Talento Humano</t>
  </si>
  <si>
    <t>OBJETIVO: Evaluar y desarrollar la Gestión del Talento Humano en aras de contribuir al mejoramiento de sus competencias, conocimientos y calidad de vida, así como proveer el personal necesario para el cumplimiento de las funciones legales y los cometidos institucionales.</t>
  </si>
  <si>
    <t>TOTAL</t>
  </si>
  <si>
    <t xml:space="preserve">Eficacia- % de cumplimiento del plan estratégico de gestión del talento humano.
</t>
  </si>
  <si>
    <t>Medir el grado de cumplimiento en la ejecucion de las actividades contempladas en el plan de Gestion del talento humano.</t>
  </si>
  <si>
    <t>Actividades ejecutadas del plan  estratégico de gestión del talento humano / Actividades programadas en el plan estratégico de gestión del talento humano x 100</t>
  </si>
  <si>
    <t>Anual a corte del informe del plan de acción</t>
  </si>
  <si>
    <t>0%-79% - AC</t>
  </si>
  <si>
    <t>80% -85% -AP</t>
  </si>
  <si>
    <t>Porcentaje</t>
  </si>
  <si>
    <t xml:space="preserve">Cronograma de Actividades del Plan de Estratégico de la Gestión del Talento Humano </t>
  </si>
  <si>
    <t>Secretario General / Coordinador de Gestión del Talento Humano</t>
  </si>
  <si>
    <t>Bajó</t>
  </si>
  <si>
    <t>Eficacia- % de cumplimiento del plan anual de vacantes.</t>
  </si>
  <si>
    <t>Medir el grado de cumplimiento en la ejecucion de las actividades contempladas en el plan anual de vacantes.</t>
  </si>
  <si>
    <t>Actividades ejecutadas del plan de vacantes para la vigencia / Actividades programadas en el plan de vacantes para la vigencia</t>
  </si>
  <si>
    <t>Cronograma de Actividades del Plan Anual de vacantes</t>
  </si>
  <si>
    <t>Estable</t>
  </si>
  <si>
    <t xml:space="preserve">Eficacia – % de cumplimiento del plan de capacitación
</t>
  </si>
  <si>
    <t xml:space="preserve">Medir el grado de cumplimiento en la ejecucion de las actividades programadas en el plan de capacitación. </t>
  </si>
  <si>
    <t xml:space="preserve">Actividades ejecutadas del PIC / Número de
actividades planeadas x 100
</t>
  </si>
  <si>
    <t>Cronograma de Actividades del Plan de Capacitación</t>
  </si>
  <si>
    <t>Eficacia- % de cumplimiento anual del Plan de Bienestar Social laboral</t>
  </si>
  <si>
    <t>Medir el grado de cumplimiento en la ejecucion de las actividades programadas en el plan de Bienestar Social Laboral.</t>
  </si>
  <si>
    <t>Actividades ejecutadas del plan de
Bienestar social laboral para la vigencia /
Actividades programadas en el plan de
Bienestar social laboral para la vigencia i</t>
  </si>
  <si>
    <t>Semestral a corte del informe del plan de acción</t>
  </si>
  <si>
    <t>Cronograma de Actividades del Plan de Bienestar Social Laboral</t>
  </si>
  <si>
    <t>Subió</t>
  </si>
  <si>
    <t xml:space="preserve">Frecuencia de accidente de trabajo (FA)
</t>
  </si>
  <si>
    <t>Definir las actividades necesarias para prevenir la ocurrencia de los accidentes e incidentes y poder llevar control y registro de ausentismo en la Corproación</t>
  </si>
  <si>
    <t>(Nº de accidentes de trabajo que se presentaron en el mes / Nº de trabajadores en el mes *100)</t>
  </si>
  <si>
    <t xml:space="preserve">Mensual </t>
  </si>
  <si>
    <t>&lt;2,46</t>
  </si>
  <si>
    <t xml:space="preserve"> - </t>
  </si>
  <si>
    <t xml:space="preserve">Nùmero </t>
  </si>
  <si>
    <t>Reporte de novedades Laborales</t>
  </si>
  <si>
    <t>Aumentó</t>
  </si>
  <si>
    <t>Severidad de Accidentalidad (SA)</t>
  </si>
  <si>
    <t>(Nº de dìas de incapacidad por accidentes de trabajo en el mes + Nº de dias cargados en el mes / Nº de trabajadores en el mes) * 100</t>
  </si>
  <si>
    <t>&lt; 22,16</t>
  </si>
  <si>
    <t>Proporciòn de Accidentes de Trabajo Mortales</t>
  </si>
  <si>
    <t>(Nº de accidentes de trabajao mortales que se pesentaron en el año / Total de accidentes de trabajo que se presentaròn en el año) * 100</t>
  </si>
  <si>
    <t>Prevalencia de la Enfermedad Laboral</t>
  </si>
  <si>
    <t>(Nº de casos nuevos y antiguos de enfermedad laboral en el periodo "z" / Promedio de trabajadores en el periodo "z") * 100.000</t>
  </si>
  <si>
    <t>Incidencia de la Enfermedad Laboral</t>
  </si>
  <si>
    <t>(Nº de casos nuevos de enfermedad laboral en el periodo "z" / Promedio de trabajadores en el periodo "z") * 100.000</t>
  </si>
  <si>
    <t>Ausentismo por Causa Mèdica</t>
  </si>
  <si>
    <t xml:space="preserve">Medir el porcentaje de perdida de dias programados de trabajo al mes por incapacidad médica </t>
  </si>
  <si>
    <t>(Nº de dìas de ausencia por incapacidad  laboral o comùn en el mes / Nº de dìas de trabajo programados en el mes) * 100</t>
  </si>
  <si>
    <t>&lt; 7,8</t>
  </si>
  <si>
    <t xml:space="preserve">Indicador 1: 
Enero: No aplica debido a que la frecuencia de medicion es anual
Febrero: La medicion de este indicador no aplica para este periodo dado que su frecuencia de medición es anual 
Marzo: La medicion de este indicador no aplica para este periodo  
Abril: Para este periodo de medicion no aplica, la frecuencia para el indicador es anual 
Mayo: La periodicidad de este indicador es anual, por lo tanto no aplica para este periodo 
Junio: Para este priodo no aplica la medicion, la frencuencia de este indicador es anual 
Julio: Para este priodo no aplica la medicion, la frencuencia de este indicador es anual 
Agosto: La periodicidad de este indicador es anual, por lo tanto no aplica para este periodo 
Septiembre: La periodicidad de este indicador es anual, por lo tanto no aplica para este periodo 
Octubre: No aplica debido a que la frecuencia de medicion es anual
Noviembre: Para este periodo no aplica la medición por tener una frecuencia anual
Diciembre: La medicion muestra que el procentaje de ejecución del Plan Estrategico de GTH fue de 82%. indicador  que comparado con el periodo anterior  muestra una tendencia a la baja en 3 puntos porcentuales </t>
  </si>
  <si>
    <t xml:space="preserve">Indicador 2: 
Enero: No aplica debido a que la frecuencia de medicion es anual
Febrero: Para este periodo no aplica debido a que la frecuencia de medicion es anual 
Marzo: No aplica para este periodo 
Abril: Para este periodo de medicion no aplica, la frecuencia para el indicador es anual 
Mayo: La periodicidad de este indicador es anual, por lo tanto no aplica para este periodo 
Junio: La frecuencia de medicion es anual, por lo tanto no aplica para para este periodo 
Julio: La frecuencia de medicion es anual, por lo tanto no aplica medicion para este periodo 
Agosto: La periodicidad de este indicador es anual, por lo tanto no aplica para este periodo 
Septiembre: No aplica debido a que la frecuencia de medicion es anual
Octubre: No aplica debido a que la frecuencia de medicion es anual
Noviembre: No aplica debido a que la frecuencia de medicion es anual
Diciembre: Para este indicador se tiene que la medicion muestra un 100% dado que las actividades programadas se ejecutaron en su totalidad, su tendencia es estable  </t>
  </si>
  <si>
    <t xml:space="preserve">Indicador 3: 
Enero: No aplica debido a que la frecuencia de medicion es anual
Febrero: No aplica la frecuencia de medicion es anual 
Marzo :  No aplica dado que frecuencia de medicion es anual 
Abril: No aplica para este periodo, la frencuencia de medición es anual 
Mayo: La periodicidad de este indicador es anual, por lo tanto no aplica para este periodo
Junio:  No aplica la frecuencia de medicion es anual
Julio: La periodicidad de este indicador es anual, por lo tanto no aplica para este periodo
Agosto: La periodicidad de este indicador es anual, por lo tanto no aplica para este periodo 
Septiembre: No aplica la frecuencia de medicion es anual
Octubre: No aplica la frecuencia de medicion es anual
Noviembre: No aplica la frecuencia de medicion es anual
Diciembre: Este indicador muestra una tendencia a la baja, se logro u 53% de ejecucion. 
</t>
  </si>
  <si>
    <t>Indicador 4:
Enero: No aplica debido a que la frecuencia de medicion es semestral
Febrero: Para este indicador no aplica medición en este periodo 
Marzo: Dado que la frecuencia de medición es semeestral no aplica para este periodo 
Abril: Dado que la frecuencia de medición es semeestral no aplica para este periodo 
Mayo: La periodicidad de este indicador es semestral por lo tanto no aplica para este periodo 
Junio: Para el periodo de reporte  el Plan de Bienestar muestra un avance en su ejecucion de 80% como producto de la ejecucion de 7 de las 8 actividades programadas 
Julio: Dado que la frecuencia de medición es semeestral no aplica para este periodo 
Agosto: La periodicidad de este indicador es semestral por lo tanto no aplica para este periodo 
Septiembre: Dado que la frecuencia de medición es semestral no aplica para este periodo 
Octubre: Dado que la frecuencia de medición es semestral no aplica para este periodo 
Noviembre: Dado que la frecuencia de medición es semestral no aplica para este periodo 
Diciembre: El plan de bienestar tuvo una ejecucion correspondiente al 88% de sus actividades, mostrando una tendencia al alza</t>
  </si>
  <si>
    <t xml:space="preserve">Indicador 5: 
Enero: en este periodo no se presento ningun evento relacionado con accidenes de trabajo, por lo tanto la medicion es para este periodo es cero (0) 
Febrero: No hubo reporte de accidentes de trabajo, la medición para este periodo es  cero (0) 
Marzo: Para este periodo de reporte no se presentaron reporte  de accidentes de trabajo por lo tanto la medicion es cero (0)
Abril: El calculo para este indicador  es 0.81  es un resultado que se encuentra por debajo de la meta establecida 
Mayo: Para este periodo no hubo eventos relacionados con accidentes de trabajo, por lo tanto el reporte es 0, generando un calculo del indicador con valor "0" , esto muestr aun tendencia a la baja en comparacion con el reporte del periodo anterior. 
Junio: Para este periodo no hubo eventos relacionados con accidentes de trabajo, por lo tanto el reporte es 0, generando un calculo del indicador con valor "0" , esto muestr aun tendencia estable con relacion al reporte anterior 
Julio: Este indicador muestra una tendencia estable, esto como producto de la ausencia de eventos relacioanados con accidentes laborales 
Agosto: Para este periodo no se presentaron accidentes laborales, por lo tanto la medición es "0" pare este periodo. 
Septiembre: Para este periodo no se palica la medicion , por tratarse de un indicador cuya frecuecia de medición es anual 
Octubre: Para este periodo el calculo arrojo 0,79  debido a la presencia de un evento relacionado con accidente laboral, sin embargo el indicador se mantiene por debajo de la meta la cual fue establecida en menos de  2,46.  
Noviembre: Para este periodo no se presento ningun reporte por accidente laboral, por lo tanto la medicion para este mes es "0" y la tendencia se muestra a la baja. 
Diciembre: Para el periodo medido no se presentarion accidentes de trabajo lo que indica que la medición es "0" valor que esta por debajo de la meta especificada y la tendencia es  estable. 
</t>
  </si>
  <si>
    <t xml:space="preserve">Indicador 6:
Enero: La medicion de este indicador para este periodo es cero(0) dado que no hubo eventos relacionados con accidentes de trabajo 
Febrero: No se presentaron reportes por accidentes de tabajo, por lo tanto no hubo incapacidades relacionadas, la medición es cero(0)
Marzo: No hubo accidentes de trabajo por lo tanto no se evidencio incapacidad relacionada con eventos de eeste tipo por lo tanto la medición es cero(0)
Abril: El resultado de este indicador 3% , se muestra muy por debajo de la meta definida para el indicador  esto es 22.16 %. Lo cual significa que solo se perdieron 3 dias de trabajo  por causa asociada a accidente laboral. 
Mayo: Para el periodo de reporte no hubo reporte de incapacidades por accidentes de trabajo, por tanto el calculo del indicador es "0" y su tendencia se muestra a la baja teniendo en cuenta que la medicion del mes anterior fue de 3%
Junio: Para el periodo de reporte no hubo reporte de incapacidades por accidentes de trabajo, por tanto el calculo del indicador es "0" y su tendencia se muestra estable con referencia al reporte anterior 
Julio: La medicion de este indicador para este periodo es cero(0) dado que no hubo eventos relacionados con accidentes de trabajo,  por lo tanto no se presentaron ausencias por incapacidades generadas por accidentes de trabajo 
Agosto: Para el periodo de reporte no hubo reporte de incapacidades por accidentes de trabajo, por tanto el calculo del indicador es "0" y su tendencia se muestra estable con referencia al reporte anterior 
Septiembre:  Para el periodo de reporte no hubo reporte de incapacidades por accidentes de trabajo, por tanto el calculo del indicador es "0"
Octubre: En concordancia con el indicador anterior, el accidente reportado produjo una incapacidad por 10 dias, este es el calculo que se muestra para este periodo el indicador
Noviembre: El calculo (3)  indica 3 dias de ausencia producto de incapacidad por accidente laboral ocurrido en octubre, es importante dejar claro que estos tres dias son producto del seguimiento medico y no de la ocurrencia de un nuevo accidente. 
Diciembre: En concordancia con el resultado del indicador anterior no se registra incapacidad producto de accidentes laborales  , por lo tanto, ma medición es "0" y la tendencia es a la baja. </t>
  </si>
  <si>
    <t xml:space="preserve">Indicador 7
Enero: No aplica, la medición de este indicador es anual por lo tanto no aplica en este periodo 
Febrero: El resultado de la medición para este periodo no aplica por tener frecuencia de medición anual 
Marzo: Para este periodo no aplica la medición de este indicador 
Abril: La frecuencia de medición para este indicador es anual, por lo tanto no aplica para este periodo de medición
Mayo: La frecuencia de medición para este indicador es anual, por lo tanto no aplica para este periodo de medición
Junio: La frecuencia de medición para este indicador es anual, por lo tanto no aplica para este periodo de medición
Julio: La frecuencia de medición para este indicador es anual, por lo tanto no aplica para este periodo de medición
Agosto: No aplica, la medición de este indicador es anual por lo tanto no aplica en este periodo 
Septiembre: No aplica, la medición de este indicador es anual por lo tanto no aplica en este periodo 
Octubre: No aplica, la medición de este indicador es anual por lo tanto no aplica en este periodo 
Noviembre: No aplica, la medición de este indicador es anual por lo tanto no aplica en este periodo 
Diciembre: Durante este año no se tiene registro de accidentes de trabajo que ocacionaran la muerte de algun trabajador por lo tanto la medicion es "0" igual a la meta establecida y la tendencia se mantiene estable </t>
  </si>
  <si>
    <t>Indicador 8
Enero: La medicion de este indicador  no aplica para este periodo dado que su periodicidad es anual 
Febrero: Este indicador no aplica para este periodo de medición 
Marzo: La medición de este indicador es anual  por lo tanto no aplica para este periodo 
Abril: la medicio de este indicador es anual, por lo tanto no aplica para este periodo de medición 
Mayo: La frecuencia de medición para este indicador es anual, por lo tanto no aplica para este periodo de medición
Junio:  La medición de este indicador es anual  por lo tanto no aplica para este periodo 
Julio:  La medición de este indicador es anual  por lo tanto no aplica para este periodo 
Agosto: La medición de este indicador es anual  por lo tanto no aplica para este periodo 
Septiembre: La frecuencia de medición para este indicador es anual, por lo tanto no aplica para este periodo de medición
Octubre: La frecuencia de medición para este indicador es anual, por lo tanto no aplica para este periodo de medición
Noviembre: La frecuencia de medición para este indicador es anual, por lo tanto no aplica para este periodo de medición
Diciembre: A la fecha de cierre del año fiscal 2023 no se tuvo reporte de enfermedad laboral en ninguno de los 126 funcionarios que componen la planta de cargos de la Corporación, en consecuencia su medicion es "0"</t>
  </si>
  <si>
    <t xml:space="preserve">Indicador 9
Enero: Este indicador tiene una frecuencia de medicion anual, por lo tanto no aplica para este periodo.
Febrero: No aplica la medición de este indicador para este periodo de tiempo 
Marzo: Para este periodo no aplica de indicador, su periodicidad es anual 
Abril: Para este periodo no aplica de indicador, su periodicidad es anual 
Mayo: La frecuencia de medición para este indicador es anual, por lo tanto no aplica para este periodo de medición
Junio: Para este periodo no aplica de indicador, su periodicidad es anual 
Julio:  Para este periodo no aplica de indicador, su periodicidad es anual
Agosto:Para este periodo no aplica de indicador, su periodicidad es anual 
Septiembre: Para este periodo no aplica de indicador, su periodicidad es anual
Octubre:  Para este periodo no aplica de indicador, su periodicidad es anual
Noviembre: Para este periodo no aplica de indicador, su periodicidad es anual
Diciembre:  No se tiene reporte de nuevos casos de enfermedad laboral durante el periodo de reporte por lo tanto su medicion es 0% con tendencia estable </t>
  </si>
  <si>
    <t xml:space="preserve">Indicador 10
Enero: De acuerdo con los datos del registro de ausentismo de este mes el indicador arroja 3.07 %,  lo anterior como producto de 82 dias de incapacidad entre los que se destaca 45 dias por licencia de maternidad y otra incapacidad por  30  dias por procedimiento quirurgico.  
Febrero: Segun los reportes de incapacidad para este periodo tenemos noventa  (90) dias, producto de dos licencias de maternidad y 30 dias por incapacidad por procedimiento quirurgico, por lo tanto la medicion arrojo un 3.66%
Marzo: El calculo para ese periodo arrojo un resultado de 2,51% como producto de 68 dias de incapacidad de los que corresponde 6 dias por dos licencias de maternidad y 8 dias por enfermedad general. 
Abril: la tendencia de este indicador se muestra  a la baja, con un calculo de 1.88% , este resultado es producto de dos licencias de maternidad que viene siendo reportadas desde meses anteriores 
Mayo: El calculo para este mes muestra una tendencia a la baja, se presento una disminucion en los dias de incapacidad por enfermedad comun. En el mes se tuvo un total de 21 dias laborales  programados  y se presentaron 38 dias de incapacidad como producto en su mayoria de licencia de maternidad de 30 dias de una funcionaria, los dias restantes son por enfermedad comun de2 funcionarios. 
Junio: Este indicador presenta 0,89 % dado que para el periodo de reporte se tienen dos incapacidades una por 19 y otra por 2 dias relacionadas con licencia de maetrnidad y enfermendad general respectivamente.  Su tendencia es a la baja 
Julio: Para este periodo el indicador arrojó una medicion de 1.28 % , este calculo es producto de 30 dias  de ausencia por licencia de maternidad. 
Agosto: La tendencia de este indicador se muestra  a la baja, con un calculo de 1.14% , este resultado es producto de una licencias de maternidad que viene siendo reportadas desde meses anteriores 
Septiembre:  La tendencia de este indicador se muestra  a la baja, con un calculo de 1.13% , este resultado es producto de una licencias de maternidad de 189 dias  que viene siendo reportadas desde meses anteriores 
Octubre: la medicion arrojo 1.71%, que para el caso se ubica por debajo de la meta definida en 7,8%, La medicion del periodo es producto de 43 dias de ausencia  de tres funcionarios por licencia de maternidad ( reportada en periodos anteriores 30 dias),  accicente laboral  (10 dias) y enfenmedad general        (3dias ). Este indicador muestra una tendencia al alza en este calculo, contrario a los dos periodos anteriores donde tuvo un compórtamiento a la baja 
Noviembre: Se tiene relacionado para el mes de noviembre un total de 36 dias de ausentismo producto de una licencia de maternidad 30  días ( informada en reportes anteriores) incapacidad por accidente de trabajo 3 días ( reportado en el periodo anterior) y una incapacidad por enfermedad comun de 3 dias  a raiz de estas situaciones administrativas se evidencia una tendencia a la baja. 
Diciembre: Durante este mes se mantiene el proceso de recobro de licencia de maternidad (30 dias ) referida en periodos anteriores, el resultado de la medicion es de 1,25, cifra que se mantiene por debajo de la meta definida para este indicador y su tendencia es  a la baja. </t>
  </si>
  <si>
    <t>PROCESO:  GESTION DOCUMENTAL</t>
  </si>
  <si>
    <t>RESPONSABLE: SECRETARIO GENERAL / COORDINADOR DEL GRUPO DE GESTIÓN DOCUMENTAL</t>
  </si>
  <si>
    <t>AREA: GRUPO DE TRABAJO GESTION DOCUMENTAL DE SECRETARÍA GENERAL</t>
  </si>
  <si>
    <t>OBJETIVO: Planear, producir, gestionar, tramitar, valorar y disponer de los documentos producidos y recibidos por la entidad para asegurar la conservación y preservación de la información documentada.</t>
  </si>
  <si>
    <t xml:space="preserve">Eficiencia en las transferencias primarias </t>
  </si>
  <si>
    <t>Medir el cumplimiento en las transferencias primarias programadas</t>
  </si>
  <si>
    <t xml:space="preserve">No. De transferencias realizadas de acuerdo al cronograma x100 / No. De dependencias programadas </t>
  </si>
  <si>
    <t>&lt;50</t>
  </si>
  <si>
    <t>&gt;50 Y &lt;80</t>
  </si>
  <si>
    <t>Cronograma de transferencias</t>
  </si>
  <si>
    <t xml:space="preserve">Secretario General / Profesional Especializado de Archivo </t>
  </si>
  <si>
    <t xml:space="preserve">Eficiencia en el cumplimiento con el diligenciamiento del inventario documental </t>
  </si>
  <si>
    <t>Medir el cumplimiento del diligenciamiento de inventarios a cargo de los funcionarios responsables</t>
  </si>
  <si>
    <t xml:space="preserve">No. De inventarios diligenciados de archivos de gestion x 100 / No. De funcionarios responsables de archivos de gestion </t>
  </si>
  <si>
    <t>Inventarios documentales entregados en la oficina de Archivo</t>
  </si>
  <si>
    <t>Se mantuvo</t>
  </si>
  <si>
    <t xml:space="preserve">Indicador 1:  Las transferencias documentales deben realizarse una sola vez y durante el primer trimestre del año, en Diciembre se alcanzó la meta. Durante el año 2023 se realizaron las transferencias de los documentos producidos en el año 2020.
Indicador 2:  El 80% de las dependencias que cuentan con documentos en gestion  realizaron la entrega de los inventarios de los documentos producidos durante los años 2021 y 2022. 
  </t>
  </si>
  <si>
    <t xml:space="preserve">PROCESO: GESTION JURIDICA </t>
  </si>
  <si>
    <t>RESPONSABLE: Jefe de la Oficina Jurídica</t>
  </si>
  <si>
    <t xml:space="preserve">AREA: OFICINA JURIDICA </t>
  </si>
  <si>
    <t>OBJETIVO: Dirigir la representación judicial y extrajudicial de la Corporación Autónoma Regional del Magdalena “CORPAMAG” en los procesos jurídicos, en que esta sea parte, así mismo, hacer seguimiento a los derechos de petición, para que sean contestados en el término que otorga la Ley e investigar y fallar en primera instancia los procesos disciplinarios contra los servidores públicos de la entidad con el fin de ejercer el control interno disciplinario.</t>
  </si>
  <si>
    <t>Eficacia en la contestación de los derechos de petición</t>
  </si>
  <si>
    <t>Medir la eficiencia en la contestacion de los derechos de peticion en el termino Legal.</t>
  </si>
  <si>
    <t>(# total derechos de petición contestados dentro del término legal   / Total de derechos de petición recibidos en la Corporación) = %</t>
  </si>
  <si>
    <t>TRIMESTRAL</t>
  </si>
  <si>
    <t xml:space="preserve"> IDOC</t>
  </si>
  <si>
    <t>Jefe de la Oficina Juridica</t>
  </si>
  <si>
    <t>27.4%</t>
  </si>
  <si>
    <t>24.7%</t>
  </si>
  <si>
    <t>24.5%</t>
  </si>
  <si>
    <t>Indicador : PERIODICIDAD TRIMESTRAL - MARZO: los reportes que se logran a la fecha son trimestrales y se siguen realizando de manera manual - conteo sujeto a errores (los abogados contratistas de la oficina juridica seleccionan y clasifican los oficios que ingresan a la entidad que se constituyen en derechos de peticion - el sistema aùn no arroja la información mensual de manera automática. ACTUALIZACION DE LOS DATOS - Como quiera que la entidad ha venido desarrollando un plan de choque para responder las peticiones consistente en sesibilizaciones - capacitaciones y jornadas estendidas para la respuesta de peticiones en rezago , a la fecha en que se pudo realizar este reporte es altamente probable que el numero de peticiones respondidas sea mayor.  FUENTE DE INFORMACIÓN.  - La fuente de información de estos indicadores es el sistema IDOC, pero luego de haberse depurado de foma manual los oficios que podìan constituise como peticiones.  Los informes fuente de información de esta medicion, se encuentran publicado en la pàgina web https://www.corpamag.gov.co/transparencia/planeacion/informe-de-peticiones-quejas-y-reclamos, estos son arrojados por el sistema de manera trimestral, por lo que la medición se hará tambien de esa manera. JUNIO: los reportes que se logran a la fecha son trimestrales y se siguen realizando de manera manual - conteo sujeto a errores (los abogados contratistas de la oficina juridica seleccionan y clasifican los oficios que ingresan a la entidad que se constituyen en derechos de peticion - el sistema aùn no arroja la información mensual de manera automática. ACTUALIZACION DE LOS DATOS - Como quiera que la entidad ha venido desarrollando un plan de choque para responder las peticiones consistente en sesibilizaciones - capacitaciones y jornadas estendidas para la respuesta de peticiones en rezago , a la fecha en que se pudo realizar este reporte es altamente probable que el numero de peticiones respondidas sea mayor.  FUENTE DE INFORMACIÓN.  - La fuente de información de estos indicadores es el sistema IDOC, pero luego de haberse depurado de foma manual los oficios que podìan constituise como peticiones.  Los informes fuente de información de esta medicion, se encuentran publicado en la pàgina web https://www.corpamag.gov.co/transparencia/planeacion/informe-de-peticiones-quejas-y-reclamos, estos son arrojados por el sistema de manera trimestral, por lo que la medición se hará tambien de esa manera. SEPTIEMBRE: los reportes que se logran a la fecha son trimestrales y se siguen realizando de manera manual - conteo sujeto a errores (los abogados contratistas de la oficina juridica seleccionan y clasifican los oficios que ingresan a la entidad que se constituyen en derechos de peticion - el sistema aùn no arroja la información mensual de manera automática. ACTUALIZACION DE LOS DATOS - Como quiera que la entidad ha venido desarrollando un plan de choque para responder las peticiones consistente en sesibilizaciones - capacitaciones y jornadas estendidas para la respuesta de peticiones en rezago , a la fecha en que se pudo realizar este reporte es altamente probable que el numero de peticiones respondidas sea mayor.  FUENTE DE INFORMACIÓN.  - La fuente de información de estos indicadores es el sistema IDOC, pero luego de haberse depurado de foma manual los oficios que podìan constituise como peticiones.  Los informes fuente de información de esta medicion, se encuentran publicado en la pàgina web https://www.corpamag.gov.co/transparencia/planeacion/informe-de-peticiones-quejas-y-reclamos, estos son arrojados por el sistema de manera trimestral, por lo que la medición se hará tambien de esa manera. DICIEMBRE: los reportes que se logran a la fecha son trimestrales y se siguen realizando de manera manual - conteo sujeto a errores (los abogados contratistas de la oficina juridica seleccionan y clasifican los oficios que ingresan a la entidad que se constituyen en derechos de peticion - el sistema aùn no arroja la información mensual de manera automática. ACTUALIZACION DE LOS DATOS - Como quiera que la entidad ha venido desarrollando un plan de choque para responder las peticiones consistente en sesibilizaciones - capacitaciones y jornadas estendidas para la respuesta de peticiones en rezago , a la fecha en que se pudo realizar este reporte es altamente probable que el numero de peticiones respondidas sea mayor.  FUENTE DE INFORMACIÓN.  - La fuente de información de estos indicadores es el sistema IDOC, pero luego de haberse depurado de foma manual los oficios que podìan constituise como peticiones.  Los informes fuente de información de esta medicion, se encuentran publicado en la pàgina web https://www.corpamag.gov.co/transparencia/planeacion/informe-de-peticiones-quejas-y-reclamos, estos son arrojados por el sistema de manera trimestral, por lo que la medición se hará tambien de esa manera.</t>
  </si>
  <si>
    <t>PROCESO:  GESTIÓN DE CONTRATACIÓN</t>
  </si>
  <si>
    <r>
      <t>RESPONSABLE:</t>
    </r>
    <r>
      <rPr>
        <sz val="10"/>
        <rFont val="Arial"/>
        <family val="2"/>
      </rPr>
      <t xml:space="preserve"> Jefe de la Oficina de Contratación</t>
    </r>
  </si>
  <si>
    <r>
      <t xml:space="preserve">AREA: </t>
    </r>
    <r>
      <rPr>
        <sz val="10"/>
        <rFont val="Arial"/>
        <family val="2"/>
      </rPr>
      <t>Oficina de Contratación</t>
    </r>
  </si>
  <si>
    <r>
      <t xml:space="preserve">OBJETIVO: </t>
    </r>
    <r>
      <rPr>
        <sz val="10"/>
        <rFont val="Arial"/>
        <family val="2"/>
      </rPr>
      <t>Adquirir los bienes y servicios inherentes al cumplimiento de la función de la Corporación mediante cualquier modalidad de contratación, convenio, concesión o provisión, garantizando la eficiencia y transparencia administrativa y propendiendo por la sostenibilidad ambiental.</t>
    </r>
  </si>
  <si>
    <t xml:space="preserve">Eficacia
de la gestión contractual
</t>
  </si>
  <si>
    <t>Medir la eficacia de la Planificación Institucional</t>
  </si>
  <si>
    <t>N° de procesos celebrados / Total de las
adquisiciones planeadas en un tiempo t</t>
  </si>
  <si>
    <t>0% - 60%</t>
  </si>
  <si>
    <t>61% 75%</t>
  </si>
  <si>
    <t>Base de datos del SECOP / Plan Anual de Adquisiciones</t>
  </si>
  <si>
    <t>Profesional Oficina de Planeación, Secretaria General y Contratación</t>
  </si>
  <si>
    <t xml:space="preserve">Indicador 1: Primer semestre de 2023: De acuerdo a los bienes y servicios establecidos en el plan anual de adquisiones 2023 se tiene que se ha cumplido con cabalidad las metas establecidas en el mismo, de 312 contratos planeados se celebraron 312 contratos
 Segundo semestre de 2023: De acuerdo a los bienes y servicios establecidos en el plan de anual de adquisiciones 2023 se tiene que ha cumplido con cabalidad las metas establecidas en el mismo, de 312 contratos planeados se celebraron 97 en el periodo de julio a diciembre de 2023. Por motivos de Ley de garantia y presupuestales, la renovacion contractual se manejo y ejecuto antes de iniciar el segundo semestre.
</t>
  </si>
  <si>
    <t>PROCESO:  Evaluación, Seguimiento y Mejora</t>
  </si>
  <si>
    <r>
      <t xml:space="preserve">RESPONSABLE: </t>
    </r>
    <r>
      <rPr>
        <sz val="10"/>
        <rFont val="Arial"/>
        <family val="2"/>
      </rPr>
      <t>Oficina de Planeación y Jefe Oficina de Control Interno</t>
    </r>
  </si>
  <si>
    <r>
      <t>AREA:</t>
    </r>
    <r>
      <rPr>
        <sz val="10"/>
        <rFont val="Arial"/>
        <family val="2"/>
      </rPr>
      <t>Oficina de Planeación y Dirección General</t>
    </r>
  </si>
  <si>
    <t>OBJETIVO: Realizar seguimiento y evaluación a la eficacia, eficiencia y efectividad de los procesos de la entidad con el fin de tomar acciones que permitan lograr el mejoramiento continuo de los Sistemas de Gestión Integrado y Sistema de Gestión de la Calidad del Laboratorio Ambiental (NTC ISO/IEC 17025).</t>
  </si>
  <si>
    <t>Eficacia del cumplimiento de las
auditorías</t>
  </si>
  <si>
    <t>Verificar que los procesos programados o priorizados dentro del programa y plan de auditoria se hayan realizados las auditorias internas.
Los procesos programados equivalen a la variables de los numeros de auditorias realizadas.</t>
  </si>
  <si>
    <t xml:space="preserve">No. de auditorías realizadas / No. de
auditorías programadas x 100 </t>
  </si>
  <si>
    <t>&lt; 100%</t>
  </si>
  <si>
    <t>Informe de auditorias internas</t>
  </si>
  <si>
    <t>Jefe Oficina de 
Control Interno</t>
  </si>
  <si>
    <t>SE MANTUVO</t>
  </si>
  <si>
    <t>Cumplimiento del objetivo del
programa de auditoria interna</t>
  </si>
  <si>
    <t xml:space="preserve">Verificar que el SGI se encuentre  adecuado, conforme, eficaz, eficiente y efectivo conforme a los requisitos de las normas </t>
  </si>
  <si>
    <t>Si o No</t>
  </si>
  <si>
    <t>SI</t>
  </si>
  <si>
    <t xml:space="preserve"> =NO</t>
  </si>
  <si>
    <t>No aplica</t>
  </si>
  <si>
    <t>Cualittativo</t>
  </si>
  <si>
    <t>Programa de auditorias internas</t>
  </si>
  <si>
    <t>Eficacia de seguimiento de
Control Interno</t>
  </si>
  <si>
    <t>Verificar que los reportes de informes que se deben hacer por ley, esten oportunamente.</t>
  </si>
  <si>
    <t>Numero de informes a la gestión
elaborados/ Total de numero de informe
programado x100</t>
  </si>
  <si>
    <t>Envio de informes de seguimiento SIRECI</t>
  </si>
  <si>
    <t>IIndicador 1: Se programó y realizaron las auditorías a los procesos:
1- Gestión Ambiental; 2, Gestión Documental  3, NTC 5854/2011; 4, 27001/2013; 5, 6047/2013
Indicador 2:  Se dio cumplimiento en un 100% con el programa da auditoría, se mantuvo el indicador dado que se cumplió con el objetivo planteado.
Indicador 3: Se transmitieron los informes en el aplicativo SIRECI vigencia 2023, cada informe cuenta con su debida certificación de recibo: ( 12 inf de gestión contractual, 2 seguimientos planes de mejoramiento, 12 de obras inconclusas, 1 informe consolidado de la cuenta de la vigencia anterior, 12 proyectos de regalías y 12 contratos, 2 de delitos contra la administración, 2 acciones de repetición), reportes que igualmente se evidencian en el aplicativo SIRECI de la Contraloría General de la República -CGR.  Se mantuvo el indicador debido a que todos los informes que se transmitieron a través del aplicativo SIRECI fueron transmitidos oportunamente.</t>
  </si>
  <si>
    <t>PROCESO: Educación Ambiental y Participación Ciudadana</t>
  </si>
  <si>
    <t>RESPONSABLE: Subdirector de Educación Ambiental</t>
  </si>
  <si>
    <t>AREA: Subdirección de Educación Ambiental</t>
  </si>
  <si>
    <t xml:space="preserve">OBJETIVO: Implementar las estrategias de educación ambiental definidas en el Plan de Acción Institucional acorde con la Política Nacional de Educación Ambiental y las demás disposiciones legales vigentes, que contribuyan a la transformación de cultura para el desarrollo sostenible de los recursos naturales en el departamento del Magdalena.
</t>
  </si>
  <si>
    <t xml:space="preserve"> Eficacia en el fortalecimiento a los Comités Técnicos Interinstitucionales de Educación Ambiental - CIDEA municipales</t>
  </si>
  <si>
    <t>Medir el cumplimiento del fortalecimiento a los CIDEA Municipales</t>
  </si>
  <si>
    <t xml:space="preserve">Número  de CIDEA municipales foralecidos x 100  /Número de entes municipales programdos en el PAI </t>
  </si>
  <si>
    <t>9 CIDEA fortaleciodos l (9 anual PAI)</t>
  </si>
  <si>
    <t>Carpeta de CIDEA del archivo de gestión de Educación Ambiental/PAI vigente.
 (Carpeta en nube Corpamag; synologydirve Cargue de documentos&gt;Municipio&gt;Subcarpeta:CIDEA).</t>
  </si>
  <si>
    <t>Subdireccion de educación ambiental</t>
  </si>
  <si>
    <t>n/a</t>
  </si>
  <si>
    <t>BAJÓ</t>
  </si>
  <si>
    <t>SUBIÓ</t>
  </si>
  <si>
    <t xml:space="preserve">Eficacia en Asesorar y/o implementar los Proyectos Ambientales Escolares - PRAES de las instituciones educativas en el departamento del Magdalena        </t>
  </si>
  <si>
    <t>Medir el cumplimiento en la asesoría y/o implementación de los PRAES</t>
  </si>
  <si>
    <t>Número de PRAE formulados y/o implementados por la Corporación  x 100 /  Número de PRAES programados en el PAI</t>
  </si>
  <si>
    <t>10 PRAE  (10 anual PAI)</t>
  </si>
  <si>
    <t>Carpeta PRAE del archivo de gestión de Educación Ambiental/PAI vigente.
 (Carpeta en nube Corpamag; synologydirve Cargue de documentos&gt;Subcarpeta: PRAE).</t>
  </si>
  <si>
    <t>Eficacia en la articulación interinstitucional para la formulación e implementación de los Proyectos Ciudadanos y Comunitarios de Educación Ambiental - PROCEDA</t>
  </si>
  <si>
    <t>Medir  la eficacia en la formulación e implementación de los PROCEDA</t>
  </si>
  <si>
    <t>Número de PROCEDA formulados e implementados por la Corporación x 100 / Número de PROCEDA programados en el PAI</t>
  </si>
  <si>
    <t>5 PROCEDA (5 anual PAI)</t>
  </si>
  <si>
    <t>Carpeta PROCEDA del archivo de gestión de Educación Ambiental/PAI vigente.
 (Carpeta en nube Corpamag; synologydirve Cargue de documentos&gt;Subcarpeta: PROCEDA)</t>
  </si>
  <si>
    <t>SE MANTIENE</t>
  </si>
  <si>
    <t>Sensibilizar y capacitar a las comunidades e instituciones en temáticas ambientales que promueven el mejoramiento de la cultura ambiental</t>
  </si>
  <si>
    <t xml:space="preserve">Medir el cumplimiento en la capacitación a comunidades e instituciones en tematicas ambientales que promueven el mejoramiento de la cultura ambiental </t>
  </si>
  <si>
    <t>Número de personas capacitadas en temas ambientales que promuevan el mejorameinto de la cultura ambiental  x 100 / Número de personas capacitadas en temas ambientales que promuevan el mejorameinto de la cultura ambiental pogramados en el PAI</t>
  </si>
  <si>
    <t>2000 personas (anual PAI)</t>
  </si>
  <si>
    <t>Carpeta PROMOCION DE LA EDUCACIÓN AMBIENTAL del archivo de gestión de Educación Ambiental/PAI vigente.
 (Carpeta en nube Corpamag; synologydirve Cargue de documentos&gt;Subcarpeta: PROMOCION DE LA EDUCACIÓN AMBIENTAL)</t>
  </si>
  <si>
    <t>Eficacia en la ejecución total de acciones en Educación Ambiental (Resolución No 667  de 2016 Minambiente)</t>
  </si>
  <si>
    <t>Medir la eficacia en la ejecución de acciones de Educación Ambiental</t>
  </si>
  <si>
    <t>a(ejecución de accion 1 relacionada con la educación ambiental, en el tiempo t-) + b (ejecución de acción 2 relacionada con la educación ambiental, en el tiempo t) + n (ejecución de acción n relacionada con la educación ambiental, en el tiempo t)</t>
  </si>
  <si>
    <t>100% anual</t>
  </si>
  <si>
    <t>Menos del 60% de acciones relacionadas con la educación ambiental</t>
  </si>
  <si>
    <t>Menos del 80% de acciones relacionadas con la educación ambiental</t>
  </si>
  <si>
    <t>PAI viegente.</t>
  </si>
  <si>
    <t>Efectividad en la ejecución presupuestal de acciones relacionadas con la educación ambiental en el año t (Resolución 667 de 2016 Minambiente)</t>
  </si>
  <si>
    <t>Medir la efecctividad en la ejecución presupuestal de acciones relacionadas con la educación ambiental</t>
  </si>
  <si>
    <t xml:space="preserve">Compromisos correspondientes a la acción  en educación ambiental en el año / presupuesto definitivo a la acción i en educación ambiental en el año </t>
  </si>
  <si>
    <t>Menos del 50% de presupuesto en el primer semestre</t>
  </si>
  <si>
    <t xml:space="preserve">Menos del 70% a octubre </t>
  </si>
  <si>
    <t>Presupuesto de actividades de educación ambiental  de vigencia anual</t>
  </si>
  <si>
    <r>
      <t xml:space="preserve">PRIMER  SEMESTRE: </t>
    </r>
    <r>
      <rPr>
        <sz val="12"/>
        <rFont val="Calibri"/>
        <family val="2"/>
        <scheme val="minor"/>
      </rPr>
      <t xml:space="preserve">Los indicadores medidos corresponde a cada una de las actividades ejecutadas por la Subdirección de Educación Ambiental, medidos entre el 01 de Enero al 30 de junio de 2023. 
- El indicador de Eficacia en el fortalecimiento de los CIDEA, correspondiente al periodo de Enero a junio de  2023, alcanzo un 45% de cumplimiento, teniendo en cuenta la importancia de la construcción de los planes operativos anuales, como herramienta para operativizar las estrategias contempladas en los Planes de Educación Ambiental Municipales </t>
    </r>
    <r>
      <rPr>
        <b/>
        <sz val="12"/>
        <rFont val="Calibri"/>
        <family val="2"/>
        <scheme val="minor"/>
      </rPr>
      <t xml:space="preserve">
</t>
    </r>
    <r>
      <rPr>
        <sz val="12"/>
        <rFont val="Calibri"/>
        <family val="2"/>
        <scheme val="minor"/>
      </rPr>
      <t xml:space="preserve">- El indicador de Eficacia en Asesorar y/o implementar los PRAE, alcanzó un 50% de cumplimiento logrando la asesoría técnica para la formulación y acompañamiento de cinco proyectos ambientales escolares. 
- El indicador para medir la Eficacia en la articulación interinstitucional para la formulación e implementación de los PROCEDA, se midió en un porcentaje de cumplimiento del 100% ya que, se formularon y ejecutaron seis Proyectos Ciudadanos de Educación Ambiental </t>
    </r>
    <r>
      <rPr>
        <b/>
        <sz val="12"/>
        <rFont val="Calibri"/>
        <family val="2"/>
        <scheme val="minor"/>
      </rPr>
      <t xml:space="preserve">
</t>
    </r>
    <r>
      <rPr>
        <sz val="12"/>
        <rFont val="Calibri"/>
        <family val="2"/>
        <scheme val="minor"/>
      </rPr>
      <t xml:space="preserve">- Se logró sensibilizar y capacitar a las comunidades e instituciones en temáticas ambientales que promueven el mejoramiento de la cultura ambiental en un 70% con acciones tendientes a la implementación de estrategias de participación y cultura ambiental
 - El indicador para medir la Eficacia en la ejecución total de acciones en Educación Ambiental, correspondiente al período enero – junio de 2023, alcanzó un porcentaje de cumplimiento de 66%, representado en los diferentes indicadores de la SEAPC. 
- El indicador para medir la Efectividad en la ejecución presupuestal de acciones relacionadas con la educación ambiental, correspondiente al período enero – junio de 2023, presenta una ejecución del 88%
</t>
    </r>
    <r>
      <rPr>
        <b/>
        <sz val="12"/>
        <rFont val="Calibri"/>
        <family val="2"/>
        <scheme val="minor"/>
      </rPr>
      <t xml:space="preserve">
SEGUNDO SEMESTRE: </t>
    </r>
    <r>
      <rPr>
        <sz val="12"/>
        <rFont val="Calibri"/>
        <family val="2"/>
        <scheme val="minor"/>
      </rPr>
      <t xml:space="preserve">Los indicadores medidos corresponde a la ejecucion del 100% de las actividades contempladas en el PAI 2023 de la Subdirección de Educación Ambiental, por lo tanto la información que se encuentra entre el 01 de Enero al 31 de Diciembre de 2023. 
- El indicador de Eficacia en el fortalecimiento de los CIDEA, correspondiente a la anualidad 2023,  evidenciando que se cumplió  con las actividades estipuladas en los planes de acción diseñados en un 100%, realizando 32 encuentros de los Comités Técnicos Interinstitucionales de Educación Ambiental en articulación con los Entes Territoriales. 
- El indicador de Eficacia en Asesorar y/o implementar los PRAE se cumplió en un 100%, permitiendo la asesoría técnica para la resignificación, formulación, ejecución de los Proyectos Ambientales Escolares, impactando a las comunidades educativas de diferentes Municipios del Departamento del Magdalena. 
- El indicador para medir la Eficacia en la articulación interinstitucional para la formulación e implementación de los PROCEDA, se logró la formulación de 11 Proyectos Ciudadanos de Educación Ambiental, impactando de manera directa a más de 30.000 personas de las diferentes comunidades. 
- El indicador de Eficacia para la sensibilización  y capacitación a las comunidades e instituciones en temáticas ambientales que promueven el mejoramiento de la cultura ambiental, permitió realizar alrededor de 346 acciones de educación ambiental tanto de manera presencial como remota, llegando a una población de 4600 personas atendidas para el período 2023
- El indicador para medir la Eficacia en la ejecución total de acciones en Educación Ambiental entre 1 de enero al 31 de diciembre de 2023 teniendo en cuenta  la Política Nacional De Educación Ambiental y las metas propuestas, se cumplieron en un 100%, fortaleciendo procesos en el Departamento del Magdalena. 
- El indicador para medir la Efectividad en la ejecución presupuestal de acciones relacionadas con la educación ambiental, correspondiente de Enero a Diciembre de 2023, presenta una ejecución del 95%
</t>
    </r>
  </si>
  <si>
    <t>PROCESO: GESTIÓN DE TECNOLOGIAS DE INFORMACIÓN Y LAS COMUNICACIONES</t>
  </si>
  <si>
    <r>
      <t xml:space="preserve">RESPONSABLE: </t>
    </r>
    <r>
      <rPr>
        <sz val="10"/>
        <rFont val="Arial"/>
        <family val="2"/>
      </rPr>
      <t>Jefe de Oficina de Planeación</t>
    </r>
  </si>
  <si>
    <t>AREA: OFICINA DE PLANEACION</t>
  </si>
  <si>
    <t>OBJETIVO: Implementar soluciones tecnológicas para optimizar los procesos y procedimientos de la Corporación, de acuerdo a las políticas y estrategias nacionales, sectoriales e institucionales, siguiendo los lineamientos del Ministerio de Tecnologías de la Información y las Comunicaciones.</t>
  </si>
  <si>
    <t>Cumplimiento del Esquema de Actualización de Información en la Página Web</t>
  </si>
  <si>
    <t xml:space="preserve">Controlar la gestión de implementación de la estrategia GEL en cuento a TIC para la gestión </t>
  </si>
  <si>
    <t>Número Ítems Totalmente Actualizadas / Número de Ítems Totales x 100</t>
  </si>
  <si>
    <t>Trimestral</t>
  </si>
  <si>
    <t xml:space="preserve"> &gt;80%</t>
  </si>
  <si>
    <t xml:space="preserve"> &gt;70% 
y 
&lt;80%</t>
  </si>
  <si>
    <t>Correos electrónicos de solicitud - Página Web actualizada</t>
  </si>
  <si>
    <t>Profesional Especializado Gr 12 - TIC</t>
  </si>
  <si>
    <t>Porcentajes de ejecución de los proyectos en implementación</t>
  </si>
  <si>
    <t>Controlar la ejecución de los proyectos</t>
  </si>
  <si>
    <t xml:space="preserve">Tiempo Real de Ejecución / Tiempo Programado </t>
  </si>
  <si>
    <t>Hasta 1,5</t>
  </si>
  <si>
    <t>&gt;1,5</t>
  </si>
  <si>
    <t>&gt;0,95 
y
&lt;1,40</t>
  </si>
  <si>
    <t>Unidad</t>
  </si>
  <si>
    <t>Registro de seguimiento a proyectos e informe de contratos</t>
  </si>
  <si>
    <t>Porcentajes de ejecución de las directrices de Gobierno en Línea</t>
  </si>
  <si>
    <t>Controlar la ejecución de los planes</t>
  </si>
  <si>
    <t>Actividades Ejecutadas / Actividades Programadas</t>
  </si>
  <si>
    <t>Informes de seguimiento de los planes</t>
  </si>
  <si>
    <t>Cumplimiento del Cronograma de Mantenimientos Preventivos</t>
  </si>
  <si>
    <t xml:space="preserve">Controlar la prevención de riesgos de daños de los equipos evitando riesgos de daños </t>
  </si>
  <si>
    <t>100 * Número de Mantenimientos Preventivos Realizados / Número de Mantenimientos Preventivos Programados</t>
  </si>
  <si>
    <t>&lt;100%</t>
  </si>
  <si>
    <t>&gt;95% 
y
&lt;100%</t>
  </si>
  <si>
    <t>De Control de Mantenimientos Preventivos</t>
  </si>
  <si>
    <t>Técnico Gr. 10  - TIC</t>
  </si>
  <si>
    <t>Atención de Solicitudes</t>
  </si>
  <si>
    <t xml:space="preserve">Controlar la gestión de servicios de TIC </t>
  </si>
  <si>
    <t>100 * Número de Solicitudes Atendidas / Número de Solicitudes Recibidas</t>
  </si>
  <si>
    <t>&lt; 85%</t>
  </si>
  <si>
    <t>&gt;86%
y
&lt;99%</t>
  </si>
  <si>
    <t>Tablero de control de Servicios de TI.</t>
  </si>
  <si>
    <t>Satisfacción de los usuarios de los servicios informático</t>
  </si>
  <si>
    <t>Evaluar la conformidad de los servicios y la satisfacción de los clientes</t>
  </si>
  <si>
    <t>Satisfacción usuarios de los servicios informático / Total de usuarios de los servicios informático encuestado</t>
  </si>
  <si>
    <t>&lt;85%</t>
  </si>
  <si>
    <t>&lt;90</t>
  </si>
  <si>
    <t>Encuestas de satisfacción</t>
  </si>
  <si>
    <t>Cumplimiento del Plan de Gestión de la Seguridad de la Información</t>
  </si>
  <si>
    <t>Controlar la ejecución de los planes SGSI</t>
  </si>
  <si>
    <t>Porcentaje de Ejecución Esperada / Porcentaje de Ejecución Real</t>
  </si>
  <si>
    <t>&lt;75%</t>
  </si>
  <si>
    <t>&gt;76%
y
&lt;95%</t>
  </si>
  <si>
    <t>Mapa de Implementación Anual</t>
  </si>
  <si>
    <t>Profesional Universitario Gr 09 - TIC</t>
  </si>
  <si>
    <r>
      <rPr>
        <b/>
        <i/>
        <u/>
        <sz val="10"/>
        <rFont val="Arial"/>
        <family val="2"/>
      </rPr>
      <t xml:space="preserve">Cumplimiento del Esquema de Actualización de Información en la Página Web: </t>
    </r>
    <r>
      <rPr>
        <b/>
        <sz val="10"/>
        <rFont val="Arial"/>
        <family val="2"/>
      </rPr>
      <t xml:space="preserve">
</t>
    </r>
    <r>
      <rPr>
        <b/>
        <u/>
        <sz val="13"/>
        <rFont val="Calibri"/>
        <family val="2"/>
        <scheme val="minor"/>
      </rPr>
      <t>Trimestre 1</t>
    </r>
    <r>
      <rPr>
        <b/>
        <sz val="13"/>
        <rFont val="Calibri"/>
        <family val="2"/>
        <scheme val="minor"/>
      </rPr>
      <t xml:space="preserve">: </t>
    </r>
    <r>
      <rPr>
        <sz val="13"/>
        <color rgb="FF000000"/>
        <rFont val="Calibri"/>
        <family val="2"/>
        <scheme val="minor"/>
      </rPr>
      <t xml:space="preserve">El esquema arrojó un nivel de cumplimiento bueno, no obstante bajo su tendencia con respecto a las metricas anteriores en consideración no se atualizaron las temáticas: </t>
    </r>
    <r>
      <rPr>
        <b/>
        <sz val="13"/>
        <color rgb="FF000000"/>
        <rFont val="Calibri"/>
        <family val="2"/>
        <scheme val="minor"/>
      </rPr>
      <t xml:space="preserve">i) </t>
    </r>
    <r>
      <rPr>
        <sz val="13"/>
        <color rgb="FF000000"/>
        <rFont val="Calibri"/>
        <family val="2"/>
        <scheme val="minor"/>
      </rPr>
      <t xml:space="preserve">Directorio de información de servidores públicos, empleados y contratistas; </t>
    </r>
    <r>
      <rPr>
        <b/>
        <sz val="13"/>
        <color rgb="FF000000"/>
        <rFont val="Calibri"/>
        <family val="2"/>
        <scheme val="minor"/>
      </rPr>
      <t xml:space="preserve">ii) </t>
    </r>
    <r>
      <rPr>
        <sz val="13"/>
        <color rgb="FF000000"/>
        <rFont val="Calibri"/>
        <family val="2"/>
        <scheme val="minor"/>
      </rPr>
      <t xml:space="preserve">Calendario de eventos, </t>
    </r>
    <r>
      <rPr>
        <b/>
        <sz val="13"/>
        <color rgb="FF000000"/>
        <rFont val="Calibri"/>
        <family val="2"/>
        <scheme val="minor"/>
      </rPr>
      <t xml:space="preserve">iii) </t>
    </r>
    <r>
      <rPr>
        <sz val="13"/>
        <color rgb="FF000000"/>
        <rFont val="Calibri"/>
        <family val="2"/>
        <scheme val="minor"/>
      </rPr>
      <t xml:space="preserve">Evaluación del desempeño de los Funcionarios, </t>
    </r>
    <r>
      <rPr>
        <b/>
        <sz val="13"/>
        <color rgb="FF000000"/>
        <rFont val="Calibri"/>
        <family val="2"/>
        <scheme val="minor"/>
      </rPr>
      <t>iv)</t>
    </r>
    <r>
      <rPr>
        <sz val="13"/>
        <color rgb="FF000000"/>
        <rFont val="Calibri"/>
        <family val="2"/>
        <scheme val="minor"/>
      </rPr>
      <t xml:space="preserve"> Datos Abiertos; </t>
    </r>
    <r>
      <rPr>
        <b/>
        <sz val="13"/>
        <color rgb="FF000000"/>
        <rFont val="Calibri"/>
        <family val="2"/>
        <scheme val="minor"/>
      </rPr>
      <t xml:space="preserve">v) </t>
    </r>
    <r>
      <rPr>
        <sz val="13"/>
        <color rgb="FF000000"/>
        <rFont val="Calibri"/>
        <family val="2"/>
        <scheme val="minor"/>
      </rPr>
      <t xml:space="preserve">Educación ambiental, </t>
    </r>
    <r>
      <rPr>
        <b/>
        <sz val="13"/>
        <color rgb="FF000000"/>
        <rFont val="Calibri"/>
        <family val="2"/>
        <scheme val="minor"/>
      </rPr>
      <t xml:space="preserve">vi) </t>
    </r>
    <r>
      <rPr>
        <sz val="13"/>
        <color rgb="FF000000"/>
        <rFont val="Calibri"/>
        <family val="2"/>
        <scheme val="minor"/>
      </rPr>
      <t xml:space="preserve">Resoluciones (se has publicado resoluciones del año 2022), entre otros.
Se resalta que la información de la sección Planeación, Presupuestos e Informes, se mantuvo actualizada conforme a los tiempos de seguimiento.
</t>
    </r>
    <r>
      <rPr>
        <b/>
        <u/>
        <sz val="13"/>
        <color rgb="FF000000"/>
        <rFont val="Calibri"/>
        <family val="2"/>
        <scheme val="minor"/>
      </rPr>
      <t>Trimestre 2</t>
    </r>
    <r>
      <rPr>
        <sz val="13"/>
        <color rgb="FF000000"/>
        <rFont val="Calibri"/>
        <family val="2"/>
        <scheme val="minor"/>
      </rPr>
      <t xml:space="preserve">: Se sigue la tendencia de cumplimiento, registrando las mismas falencias reportadas en el primer periodo, pero mejorando la publicación de resoluciones.
</t>
    </r>
    <r>
      <rPr>
        <b/>
        <u/>
        <sz val="13"/>
        <color rgb="FF000000"/>
        <rFont val="Calibri"/>
        <family val="2"/>
        <scheme val="minor"/>
      </rPr>
      <t>Trimestre 3</t>
    </r>
    <r>
      <rPr>
        <b/>
        <sz val="13"/>
        <color rgb="FF000000"/>
        <rFont val="Calibri"/>
        <family val="2"/>
        <scheme val="minor"/>
      </rPr>
      <t>:</t>
    </r>
    <r>
      <rPr>
        <sz val="13"/>
        <color rgb="FF000000"/>
        <rFont val="Calibri"/>
        <family val="2"/>
        <scheme val="minor"/>
      </rPr>
      <t xml:space="preserve"> Se sostuvo el nivel de cumplimento, algunos resgistro no se ha dado cumplimiento en su actualización. Se verificó Esquema de Publicación Web, encontrando que, en varios casos, el incumplimiento del esquema de publicación web, se debía a que no estaba bien definida la frecuencia de actualización.
</t>
    </r>
    <r>
      <rPr>
        <b/>
        <u/>
        <sz val="13"/>
        <color rgb="FF000000"/>
        <rFont val="Calibri"/>
        <family val="2"/>
        <scheme val="minor"/>
      </rPr>
      <t>Trimestre 4</t>
    </r>
    <r>
      <rPr>
        <sz val="13"/>
        <color rgb="FF000000"/>
        <rFont val="Calibri"/>
        <family val="2"/>
        <scheme val="minor"/>
      </rPr>
      <t>: Se actualizó el Esquema de Publiación web, mejorando la frecuencia de actualización, además se publicó contenido pendiente de Asignaciones salariales, Evaluación del desempeño de los Funcionarios, Datos Abiertos, entre otros.</t>
    </r>
  </si>
  <si>
    <r>
      <rPr>
        <b/>
        <i/>
        <sz val="10"/>
        <rFont val="Arial"/>
        <family val="2"/>
      </rPr>
      <t>Porcentajes de ejecución de los proyectos en implementación:</t>
    </r>
    <r>
      <rPr>
        <i/>
        <sz val="13"/>
        <rFont val="Calibri"/>
        <family val="2"/>
        <scheme val="minor"/>
      </rPr>
      <t xml:space="preserve"> </t>
    </r>
    <r>
      <rPr>
        <sz val="13"/>
        <rFont val="Calibri"/>
        <family val="2"/>
        <scheme val="minor"/>
      </rPr>
      <t xml:space="preserve">
</t>
    </r>
    <r>
      <rPr>
        <b/>
        <u/>
        <sz val="13"/>
        <rFont val="Calibri"/>
        <family val="2"/>
        <scheme val="minor"/>
      </rPr>
      <t>Trimestre 1</t>
    </r>
    <r>
      <rPr>
        <b/>
        <sz val="13"/>
        <rFont val="Calibri"/>
        <family val="2"/>
        <scheme val="minor"/>
      </rPr>
      <t xml:space="preserve">:
</t>
    </r>
    <r>
      <rPr>
        <sz val="13"/>
        <rFont val="Calibri"/>
        <family val="2"/>
        <scheme val="minor"/>
      </rPr>
      <t xml:space="preserve">Proyectos a cargo:
 5.1.1 Fortalecer la gestión de información ambiental de los recursos naturales
 5.1.2 Fortalecer Sistema de Información Geográfico y Geovisor 
 5.1.3 Reporte de la información en el SIAC 
 9.1.1 Formulación y ejecución del Plan estratégico de Tecnologías de la Información y las Comunicaciones  
 9.1.2 Implementación y fortalecimiento de los Sistemas de Información Administrativos y de Gestión Ambiental  
 9.1.3 Implementación de lineamientos para la Seguridad y Privacidad de la información  
 9.1.4 Implementación de Servicios Ciudadanos Digitales
Se ejecutan de acuerdo a lo planteado en el PAI. Se plantea modificar el alcance de proyectos planteados en el PETI, por poco personal del grupo TIC.
</t>
    </r>
    <r>
      <rPr>
        <b/>
        <u/>
        <sz val="13"/>
        <rFont val="Calibri"/>
        <family val="2"/>
        <scheme val="minor"/>
      </rPr>
      <t>Trimestre 2</t>
    </r>
    <r>
      <rPr>
        <sz val="13"/>
        <rFont val="Calibri"/>
        <family val="2"/>
        <scheme val="minor"/>
      </rPr>
      <t xml:space="preserve">: Se ejecutan de acuerdo a lo planteado en el PAI. Se plantea modificar el alcance de proyectos planteados en el PETI, por poco personal del grupo TIC.
</t>
    </r>
    <r>
      <rPr>
        <b/>
        <u/>
        <sz val="13"/>
        <rFont val="Calibri"/>
        <family val="2"/>
        <scheme val="minor"/>
      </rPr>
      <t xml:space="preserve">Trimestre 3: </t>
    </r>
    <r>
      <rPr>
        <sz val="13"/>
        <rFont val="Calibri"/>
        <family val="2"/>
        <scheme val="minor"/>
      </rPr>
      <t xml:space="preserve">Se actualizó el PETI, modificando el alcance de proyectos planteados.
</t>
    </r>
    <r>
      <rPr>
        <b/>
        <u/>
        <sz val="13"/>
        <rFont val="Calibri"/>
        <family val="2"/>
        <scheme val="minor"/>
      </rPr>
      <t>Trimestre 4:</t>
    </r>
    <r>
      <rPr>
        <sz val="13"/>
        <rFont val="Calibri"/>
        <family val="2"/>
        <scheme val="minor"/>
      </rPr>
      <t xml:space="preserve"> Se ejecutan de acuerdo a lo planteado en el PAI. Se realiza seguimiento de proyectos planteado en el PETI, se encontró atraso en el cronograma de los siguientes proyectos: Rediseño de página web (Pendiente la migración), Plan de Transición de IPv4 a IPv6, se realizó inventario de equipos de tecnologías,quedando pendiente el documento cn cada una de las fases de planeación.</t>
    </r>
  </si>
  <si>
    <r>
      <rPr>
        <b/>
        <i/>
        <sz val="10"/>
        <rFont val="Arial"/>
        <family val="2"/>
      </rPr>
      <t>Porcentajes de ejecución de las directrices de Gobierno en Línea:</t>
    </r>
    <r>
      <rPr>
        <i/>
        <sz val="13"/>
        <rFont val="Calibri"/>
        <family val="2"/>
        <scheme val="minor"/>
      </rPr>
      <t xml:space="preserve"> </t>
    </r>
    <r>
      <rPr>
        <sz val="13"/>
        <rFont val="Calibri"/>
        <family val="2"/>
        <scheme val="minor"/>
      </rPr>
      <t xml:space="preserve">
</t>
    </r>
    <r>
      <rPr>
        <b/>
        <u/>
        <sz val="13"/>
        <rFont val="Calibri"/>
        <family val="2"/>
        <scheme val="minor"/>
      </rPr>
      <t>Trimestre 1</t>
    </r>
    <r>
      <rPr>
        <b/>
        <sz val="13"/>
        <rFont val="Calibri"/>
        <family val="2"/>
        <scheme val="minor"/>
      </rPr>
      <t xml:space="preserve">: </t>
    </r>
    <r>
      <rPr>
        <sz val="13"/>
        <rFont val="Calibri"/>
        <family val="2"/>
        <scheme val="minor"/>
      </rPr>
      <t xml:space="preserve">Se ha venido trabajando en la implementación de la resolución 1519 de 2020, como directriz de es cumplimiento de la Política de Gobierno Digital a 2021, con meta a 31/03/2021 de actualizar los menú del sitio Web conforme al anexo 2 de la misma. Se sigue publicando información sin el cumplimiento de las directrices de accesibilidad, no obstante se realizó y ha venido realizando acompañamiento en el tema a los distintos funcionarios que realizan o suministran información para publicar.
</t>
    </r>
    <r>
      <rPr>
        <b/>
        <u/>
        <sz val="13"/>
        <rFont val="Calibri"/>
        <family val="2"/>
        <scheme val="minor"/>
      </rPr>
      <t>Trimestre 2:</t>
    </r>
    <r>
      <rPr>
        <b/>
        <sz val="13"/>
        <rFont val="Calibri"/>
        <family val="2"/>
        <scheme val="minor"/>
      </rPr>
      <t xml:space="preserve"> </t>
    </r>
    <r>
      <rPr>
        <sz val="13"/>
        <rFont val="Calibri"/>
        <family val="2"/>
        <scheme val="minor"/>
      </rPr>
      <t xml:space="preserve">.Se sigue la tendencia de cumplimiento, Se actualicó el menú Participa con los lineamientos dados por Función Pública, Se abordaron los requisitos de accesiblidad y se vienen realizando gestión para promocionar e incentivar a la creación de documentos accesibles. Actualmente se vienen realizando publicación de los textos explicativos de las emisiones radiales, la revisión de lenguaje claro del Blog de Negocios Verdes y la publicación de informes en formato Word y Excel para facilitar la accesibilidad de los lectores.
</t>
    </r>
    <r>
      <rPr>
        <b/>
        <u/>
        <sz val="13"/>
        <rFont val="Calibri"/>
        <family val="2"/>
        <scheme val="minor"/>
      </rPr>
      <t>Trimestre 3</t>
    </r>
    <r>
      <rPr>
        <u/>
        <sz val="13"/>
        <rFont val="Calibri"/>
        <family val="2"/>
        <scheme val="minor"/>
      </rPr>
      <t>:</t>
    </r>
    <r>
      <rPr>
        <sz val="13"/>
        <rFont val="Calibri"/>
        <family val="2"/>
        <scheme val="minor"/>
      </rPr>
      <t xml:space="preserve"> El contrato de apoyo a la gestion de actualización de la plantilla web y su manejador de contenido, iniciado en agosto de 2021, contibuye a mejorar los porcentajes de ejecución de las directrices de la Política de Gobierno Digital. cumpliendose de acuerdo a lo programado a la fecha del presente seguimiento.
</t>
    </r>
    <r>
      <rPr>
        <b/>
        <u/>
        <sz val="13"/>
        <rFont val="Calibri"/>
        <family val="2"/>
        <scheme val="minor"/>
      </rPr>
      <t>Trimestre 4:</t>
    </r>
    <r>
      <rPr>
        <sz val="13"/>
        <rFont val="Calibri"/>
        <family val="2"/>
        <scheme val="minor"/>
      </rPr>
      <t xml:space="preserve"> El contrato de apoyo a la gestion de actualización de la plantilla web y su manejador de contenido, iniciado en agosto de 2021, contibuye a mejorar los porcentajes de ejecución de las directrices de la Política de Gobierno Digital. cumpliendose de acuerdo a lo programado a la fecha del presente seguimiento.</t>
    </r>
  </si>
  <si>
    <r>
      <rPr>
        <b/>
        <i/>
        <sz val="10"/>
        <rFont val="Arial"/>
        <family val="2"/>
      </rPr>
      <t xml:space="preserve">Cumplimiento del Cronograma de Mantenimientos Preventivos: </t>
    </r>
    <r>
      <rPr>
        <b/>
        <sz val="10"/>
        <rFont val="Arial"/>
        <family val="2"/>
      </rPr>
      <t xml:space="preserve">
</t>
    </r>
    <r>
      <rPr>
        <b/>
        <u/>
        <sz val="13"/>
        <rFont val="Calibri"/>
        <family val="2"/>
        <scheme val="minor"/>
      </rPr>
      <t>Trimestre 1</t>
    </r>
    <r>
      <rPr>
        <b/>
        <sz val="13"/>
        <rFont val="Calibri"/>
        <family val="2"/>
        <scheme val="minor"/>
      </rPr>
      <t>:</t>
    </r>
    <r>
      <rPr>
        <b/>
        <sz val="10"/>
        <rFont val="Arial"/>
        <family val="2"/>
      </rPr>
      <t xml:space="preserve"> </t>
    </r>
    <r>
      <rPr>
        <sz val="13"/>
        <rFont val="Calibri"/>
        <family val="2"/>
        <scheme val="minor"/>
      </rPr>
      <t xml:space="preserve"> Para el periodo evaluado no se tiene planificado la ejecución de mantenimientos preventivos.
</t>
    </r>
    <r>
      <rPr>
        <b/>
        <sz val="13"/>
        <rFont val="Calibri"/>
        <family val="2"/>
        <scheme val="minor"/>
      </rPr>
      <t xml:space="preserve">Trimestre 2:  </t>
    </r>
    <r>
      <rPr>
        <sz val="13"/>
        <rFont val="Calibri"/>
        <family val="2"/>
        <scheme val="minor"/>
      </rPr>
      <t>Para el periodo evaluado no se tiene planificado la ejecución de mantenimientos preventivos</t>
    </r>
    <r>
      <rPr>
        <b/>
        <sz val="13"/>
        <rFont val="Calibri"/>
        <family val="2"/>
        <scheme val="minor"/>
      </rPr>
      <t>.
Trimestre 3</t>
    </r>
    <r>
      <rPr>
        <sz val="13"/>
        <rFont val="Calibri"/>
        <family val="2"/>
        <scheme val="minor"/>
      </rPr>
      <t xml:space="preserve">:  segun al cronograma se realizo el 100% de los mantenimientos programados en el plan de mantenimientos preventivos de la entidad.
</t>
    </r>
    <r>
      <rPr>
        <b/>
        <sz val="13"/>
        <rFont val="Calibri"/>
        <family val="2"/>
        <scheme val="minor"/>
      </rPr>
      <t xml:space="preserve">Trimestre 4: </t>
    </r>
    <r>
      <rPr>
        <sz val="13"/>
        <rFont val="Calibri"/>
        <family val="2"/>
        <scheme val="minor"/>
      </rPr>
      <t>.segun al cronograma se realizo el 100% de los mantenimientos programados en el plan de mantenimientos preventivos de la entidad.</t>
    </r>
  </si>
  <si>
    <r>
      <rPr>
        <b/>
        <i/>
        <sz val="10"/>
        <rFont val="Arial"/>
        <family val="2"/>
      </rPr>
      <t xml:space="preserve">Atención de Solicitudes: </t>
    </r>
    <r>
      <rPr>
        <b/>
        <sz val="10"/>
        <rFont val="Arial"/>
        <family val="2"/>
      </rPr>
      <t xml:space="preserve">
</t>
    </r>
    <r>
      <rPr>
        <b/>
        <u/>
        <sz val="13"/>
        <rFont val="Calibri"/>
        <family val="2"/>
        <scheme val="minor"/>
      </rPr>
      <t>Trimestre 1</t>
    </r>
    <r>
      <rPr>
        <b/>
        <sz val="13"/>
        <rFont val="Calibri"/>
        <family val="2"/>
        <scheme val="minor"/>
      </rPr>
      <t>:</t>
    </r>
    <r>
      <rPr>
        <b/>
        <sz val="10"/>
        <rFont val="Arial"/>
        <family val="2"/>
      </rPr>
      <t xml:space="preserve"> </t>
    </r>
    <r>
      <rPr>
        <sz val="13"/>
        <color rgb="FF000000"/>
        <rFont val="Calibri"/>
        <family val="2"/>
        <scheme val="minor"/>
      </rPr>
      <t xml:space="preserve">Las solicitudes requeridas por los usuarios a los funcionarios Elder De Lima, Hilka Camargo y Esneider Correa han sido atendidos en su totalidad.
</t>
    </r>
    <r>
      <rPr>
        <b/>
        <u/>
        <sz val="13"/>
        <color rgb="FF000000"/>
        <rFont val="Calibri"/>
        <family val="2"/>
        <scheme val="minor"/>
      </rPr>
      <t>Trimestre 2</t>
    </r>
    <r>
      <rPr>
        <b/>
        <sz val="13"/>
        <color rgb="FF000000"/>
        <rFont val="Calibri"/>
        <family val="2"/>
        <scheme val="minor"/>
      </rPr>
      <t xml:space="preserve">: </t>
    </r>
    <r>
      <rPr>
        <sz val="13"/>
        <color rgb="FF000000"/>
        <rFont val="Calibri"/>
        <family val="2"/>
        <scheme val="minor"/>
      </rPr>
      <t xml:space="preserve">Las solicitudes requeridas por los usuarios a los funcionarios Elder De Lima, Hilka Camargo y Esneider han sido atendidos en su totalidad..
</t>
    </r>
    <r>
      <rPr>
        <b/>
        <u/>
        <sz val="13"/>
        <color rgb="FF000000"/>
        <rFont val="Calibri"/>
        <family val="2"/>
        <scheme val="minor"/>
      </rPr>
      <t>Trimestre 3:</t>
    </r>
    <r>
      <rPr>
        <sz val="13"/>
        <color rgb="FF000000"/>
        <rFont val="Calibri"/>
        <family val="2"/>
        <scheme val="minor"/>
      </rPr>
      <t xml:space="preserve"> Las solicitudes requeridas por los usuarios a los funcionarios Elder De Lima, Hilka Camargo y Esneider han sido atendidos en su totalidad.
</t>
    </r>
    <r>
      <rPr>
        <b/>
        <u/>
        <sz val="13"/>
        <color rgb="FF000000"/>
        <rFont val="Calibri"/>
        <family val="2"/>
        <scheme val="minor"/>
      </rPr>
      <t>Trimestre 4:</t>
    </r>
    <r>
      <rPr>
        <sz val="13"/>
        <color rgb="FF000000"/>
        <rFont val="Calibri"/>
        <family val="2"/>
        <scheme val="minor"/>
      </rPr>
      <t xml:space="preserve"> Las solicitudes requeridas por los usuarios a los funcionarios Elder De Lima, Hilka Camargo y Esneider han sido atendidos en su totalidad..</t>
    </r>
  </si>
  <si>
    <r>
      <rPr>
        <b/>
        <i/>
        <sz val="10"/>
        <rFont val="Arial"/>
        <family val="2"/>
      </rPr>
      <t>Satisfacción de los usuarios de los servicios informático:</t>
    </r>
    <r>
      <rPr>
        <i/>
        <sz val="13"/>
        <rFont val="Calibri"/>
        <family val="2"/>
        <scheme val="minor"/>
      </rPr>
      <t xml:space="preserve"> </t>
    </r>
    <r>
      <rPr>
        <sz val="13"/>
        <rFont val="Calibri"/>
        <family val="2"/>
        <scheme val="minor"/>
      </rPr>
      <t xml:space="preserve">
</t>
    </r>
    <r>
      <rPr>
        <b/>
        <u/>
        <sz val="13"/>
        <rFont val="Calibri"/>
        <family val="2"/>
        <scheme val="minor"/>
      </rPr>
      <t>Trimestre 1</t>
    </r>
    <r>
      <rPr>
        <b/>
        <sz val="13"/>
        <rFont val="Calibri"/>
        <family val="2"/>
        <scheme val="minor"/>
      </rPr>
      <t xml:space="preserve">: </t>
    </r>
    <r>
      <rPr>
        <sz val="13"/>
        <rFont val="Calibri"/>
        <family val="2"/>
        <scheme val="minor"/>
      </rPr>
      <t xml:space="preserve">Los usuarios no reportaron encuestas en el periodo de muestreo, no obstante manifestaron su conformidad con las actividades realizadas.
</t>
    </r>
    <r>
      <rPr>
        <b/>
        <u/>
        <sz val="13"/>
        <rFont val="Calibri"/>
        <family val="2"/>
        <scheme val="minor"/>
      </rPr>
      <t>Trimestre 2</t>
    </r>
    <r>
      <rPr>
        <sz val="13"/>
        <rFont val="Calibri"/>
        <family val="2"/>
        <scheme val="minor"/>
      </rPr>
      <t xml:space="preserve">: Los usuarios no reportaron encuestas en el periodo de muestreo, no obstante manifestaron su conformidad con las actividades realizadas.
</t>
    </r>
    <r>
      <rPr>
        <b/>
        <u/>
        <sz val="13"/>
        <rFont val="Calibri"/>
        <family val="2"/>
        <scheme val="minor"/>
      </rPr>
      <t>Trimestre 3:</t>
    </r>
    <r>
      <rPr>
        <sz val="13"/>
        <rFont val="Calibri"/>
        <family val="2"/>
        <scheme val="minor"/>
      </rPr>
      <t xml:space="preserve"> Los usuarios no reportaron encuestas en el periodo de muestreo, no obstante manifestaron su conformidad con las actividades realizadas.</t>
    </r>
    <r>
      <rPr>
        <b/>
        <sz val="13"/>
        <rFont val="Calibri"/>
        <family val="2"/>
        <scheme val="minor"/>
      </rPr>
      <t xml:space="preserve">
</t>
    </r>
    <r>
      <rPr>
        <b/>
        <u/>
        <sz val="13"/>
        <rFont val="Calibri"/>
        <family val="2"/>
        <scheme val="minor"/>
      </rPr>
      <t>Trimestre 4:</t>
    </r>
    <r>
      <rPr>
        <b/>
        <sz val="13"/>
        <rFont val="Calibri"/>
        <family val="2"/>
        <scheme val="minor"/>
      </rPr>
      <t xml:space="preserve"> </t>
    </r>
    <r>
      <rPr>
        <sz val="13"/>
        <rFont val="Calibri"/>
        <family val="2"/>
        <scheme val="minor"/>
      </rPr>
      <t>Los usuarios no reportaron encuestas en el periodo de muestreo, no obstante manifestaron su conformidad con las actividades realizadas.</t>
    </r>
  </si>
  <si>
    <r>
      <rPr>
        <b/>
        <i/>
        <sz val="10"/>
        <rFont val="Arial"/>
        <family val="2"/>
      </rPr>
      <t>Cumplimiento del Plan de Gestión de la Seguridad de la Información:</t>
    </r>
    <r>
      <rPr>
        <i/>
        <sz val="13"/>
        <color rgb="FF000000"/>
        <rFont val="Calibri"/>
        <family val="2"/>
        <scheme val="minor"/>
      </rPr>
      <t xml:space="preserve"> </t>
    </r>
    <r>
      <rPr>
        <sz val="13"/>
        <color rgb="FF000000"/>
        <rFont val="Calibri"/>
        <family val="2"/>
        <scheme val="minor"/>
      </rPr>
      <t xml:space="preserve">
</t>
    </r>
    <r>
      <rPr>
        <b/>
        <u/>
        <sz val="13"/>
        <color rgb="FF000000"/>
        <rFont val="Calibri"/>
        <family val="2"/>
        <scheme val="minor"/>
      </rPr>
      <t>Trimestre 1</t>
    </r>
    <r>
      <rPr>
        <b/>
        <sz val="13"/>
        <color rgb="FF000000"/>
        <rFont val="Calibri"/>
        <family val="2"/>
        <scheme val="minor"/>
      </rPr>
      <t xml:space="preserve">: </t>
    </r>
    <r>
      <rPr>
        <sz val="13"/>
        <color rgb="FF000000"/>
        <rFont val="Calibri"/>
        <family val="2"/>
        <scheme val="minor"/>
      </rPr>
      <t>1.</t>
    </r>
    <r>
      <rPr>
        <b/>
        <sz val="13"/>
        <color rgb="FF000000"/>
        <rFont val="Calibri"/>
        <family val="2"/>
        <scheme val="minor"/>
      </rPr>
      <t xml:space="preserve"> </t>
    </r>
    <r>
      <rPr>
        <sz val="13"/>
        <color rgb="FF000000"/>
        <rFont val="Calibri"/>
        <family val="2"/>
        <scheme val="minor"/>
      </rPr>
      <t xml:space="preserve">Se continua con la gestión, adopción y sensibilización del Modelo de Seguridad y Privacidad de la Información (Resolución N°. 5846 del 28 de diciembre de 2021), la cual adopta a su vez las Políticas e Seguridad y Privacidad de la Información. 2. Se continúan con compañas de sensibilización con respecto a la Seguridad de la Informacion (Tratando temas como: Correos Maliciosos, Clave Segura, Escritorio Limpio, Ingeniería Social, Entre otras) vía Correo Electronico, Whatsapp y Corpo Clic a todos los funcionario y contratistas.
</t>
    </r>
    <r>
      <rPr>
        <b/>
        <u/>
        <sz val="13"/>
        <color rgb="FF000000"/>
        <rFont val="Calibri"/>
        <family val="2"/>
        <scheme val="minor"/>
      </rPr>
      <t>Trimestre 2</t>
    </r>
    <r>
      <rPr>
        <sz val="13"/>
        <color rgb="FF000000"/>
        <rFont val="Calibri"/>
        <family val="2"/>
        <scheme val="minor"/>
      </rPr>
      <t>:</t>
    </r>
    <r>
      <rPr>
        <b/>
        <sz val="13"/>
        <color rgb="FF000000"/>
        <rFont val="Calibri"/>
        <family val="2"/>
        <scheme val="minor"/>
      </rPr>
      <t xml:space="preserve"> </t>
    </r>
    <r>
      <rPr>
        <sz val="13"/>
        <color rgb="FF000000"/>
        <rFont val="Calibri"/>
        <family val="2"/>
        <scheme val="minor"/>
      </rPr>
      <t>1.</t>
    </r>
    <r>
      <rPr>
        <b/>
        <sz val="13"/>
        <color rgb="FF000000"/>
        <rFont val="Calibri"/>
        <family val="2"/>
        <scheme val="minor"/>
      </rPr>
      <t xml:space="preserve"> </t>
    </r>
    <r>
      <rPr>
        <sz val="13"/>
        <color rgb="FF000000"/>
        <rFont val="Calibri"/>
        <family val="2"/>
        <scheme val="minor"/>
      </rPr>
      <t>Se continua con el levantamiento, consolidación y actualización del inventario de Activos de Información de CORPAMAG; 2. Se continúan con compañas de sensibilización con respecto a la Seguridad de la Informacion (Tratando temas como: Correos Maliciosos, Clave Segura, Escritorio Limpio, Ingeniería Social, Entre otras) vía Correo Electronico, Whatsapp y Corpo Clic a todos los funcionario y contratistas.</t>
    </r>
    <r>
      <rPr>
        <b/>
        <sz val="13"/>
        <color rgb="FF000000"/>
        <rFont val="Calibri"/>
        <family val="2"/>
        <scheme val="minor"/>
      </rPr>
      <t xml:space="preserve">
</t>
    </r>
    <r>
      <rPr>
        <b/>
        <u/>
        <sz val="13"/>
        <color rgb="FF000000"/>
        <rFont val="Calibri"/>
        <family val="2"/>
        <scheme val="minor"/>
      </rPr>
      <t>Trimestre 3:</t>
    </r>
    <r>
      <rPr>
        <b/>
        <sz val="13"/>
        <color rgb="FF000000"/>
        <rFont val="Calibri"/>
        <family val="2"/>
        <scheme val="minor"/>
      </rPr>
      <t xml:space="preserve"> </t>
    </r>
    <r>
      <rPr>
        <sz val="13"/>
        <color rgb="FF000000"/>
        <rFont val="Calibri"/>
        <family val="2"/>
        <scheme val="minor"/>
      </rPr>
      <t>1.</t>
    </r>
    <r>
      <rPr>
        <b/>
        <sz val="13"/>
        <color rgb="FF000000"/>
        <rFont val="Calibri"/>
        <family val="2"/>
        <scheme val="minor"/>
      </rPr>
      <t xml:space="preserve"> </t>
    </r>
    <r>
      <rPr>
        <sz val="13"/>
        <color rgb="FF000000"/>
        <rFont val="Calibri"/>
        <family val="2"/>
        <scheme val="minor"/>
      </rPr>
      <t xml:space="preserve">Se adopta e implementa el uso de la Nube Privada de CORPAMAG (NAS) como único y obligatorio medio de almacenamiento de toda la información institucional y propia de las actividades del cargo de todos los funcionarios y contratistas de CORPAMAG con el propósito de salvaguardar de una manera segura toda la información y así garantizar la Confidencialidad, Integridad y Disponibilidad de la misma. 2. Se proyecta la circular con la Política de Copias de Seguridad y Gestión de Almacenamiento con las instrucciones con respecto al manejo de la Nube Privada (NAS) de CORPAMAG. 3. Se socializa y se capacita a los funcionarios y contratistas con respecto al uso e implementación de la Nube Privada (NAS) de CORPAMAG. 4. Se continúan con compañas de sensibilización con respecto a la Seguridad de la Informacion (Tratando temas como: Correos Maliciosos, Clave Segura, Escritorio Limpio, Ingeniería Social, Entre otras) vía Correo Electronico, Whatsapp y Corpo Clic a todos los funcionario y contratistas.
</t>
    </r>
    <r>
      <rPr>
        <b/>
        <u/>
        <sz val="13"/>
        <color rgb="FF000000"/>
        <rFont val="Calibri"/>
        <family val="2"/>
        <scheme val="minor"/>
      </rPr>
      <t>Trimestre 4:</t>
    </r>
    <r>
      <rPr>
        <b/>
        <sz val="13"/>
        <color rgb="FF000000"/>
        <rFont val="Calibri"/>
        <family val="2"/>
        <scheme val="minor"/>
      </rPr>
      <t xml:space="preserve"> </t>
    </r>
    <r>
      <rPr>
        <sz val="13"/>
        <color rgb="FF000000"/>
        <rFont val="Calibri"/>
        <family val="2"/>
        <scheme val="minor"/>
      </rPr>
      <t>1. Se inicia el levantamiento y consolidación del Instrumento de Autodiagnóstico e Identificación de la Línea Base de Seguridad y Privacidad de la Información, con el fin de identificar los objetivos de control para una posible actualización del Modelo de Seguridad y privacidad de la Información -MSPI. 2. Se continúan con compañas de sensibilización con respecto a la Seguridad de la Información (Tratando temas como: Correos Maliciosos, Clave Segura, Escritorio Limpio, Ingeniería Social, Entre otras) vía Correo Electrónico, Whatsapp y Corpo Clic a todos los funcionario y contratistas.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</si>
</sst>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65" x14ac:knownFonts="1">
    <font>
      <sz val="11"/>
      <color theme="1"/>
      <name val="Calibri"/>
      <family val="2"/>
      <scheme val="minor"/>
    </font>
    <font>
      <b/>
      <sz val="10"/>
      <name val="Arial"/>
      <family val="2"/>
    </font>
    <font>
      <b/>
      <sz val="9"/>
      <color indexed="81"/>
      <name val="Tahoma"/>
      <family val="2"/>
    </font>
    <font>
      <sz val="10"/>
      <name val="Arial"/>
      <family val="2"/>
    </font>
    <font>
      <sz val="11"/>
      <color theme="1"/>
      <name val="Calibri"/>
      <family val="2"/>
      <scheme val="minor"/>
    </font>
    <font>
      <sz val="10"/>
      <color theme="1"/>
      <name val="Calibri"/>
      <family val="2"/>
      <scheme val="minor"/>
    </font>
    <font>
      <sz val="10"/>
      <name val="Calibri"/>
      <family val="2"/>
      <scheme val="minor"/>
    </font>
    <font>
      <b/>
      <sz val="12"/>
      <name val="Calibri"/>
      <family val="2"/>
      <scheme val="minor"/>
    </font>
    <font>
      <b/>
      <sz val="14"/>
      <name val="Calibri"/>
      <family val="2"/>
      <scheme val="minor"/>
    </font>
    <font>
      <b/>
      <sz val="10"/>
      <color theme="1"/>
      <name val="Calibri"/>
      <family val="2"/>
      <scheme val="minor"/>
    </font>
    <font>
      <b/>
      <sz val="16"/>
      <name val="Calibri"/>
      <family val="2"/>
      <scheme val="minor"/>
    </font>
    <font>
      <b/>
      <sz val="11"/>
      <color theme="1"/>
      <name val="Calibri"/>
      <family val="2"/>
      <scheme val="minor"/>
    </font>
    <font>
      <sz val="11"/>
      <color theme="1"/>
      <name val="Calibri"/>
      <family val="2"/>
    </font>
    <font>
      <sz val="8"/>
      <name val="Calibri"/>
      <family val="2"/>
      <scheme val="minor"/>
    </font>
    <font>
      <b/>
      <sz val="14"/>
      <name val="Arial"/>
      <family val="2"/>
    </font>
    <font>
      <sz val="14"/>
      <color theme="1"/>
      <name val="Calibri"/>
      <family val="2"/>
      <scheme val="minor"/>
    </font>
    <font>
      <b/>
      <sz val="11"/>
      <name val="Arial"/>
      <family val="2"/>
    </font>
    <font>
      <sz val="12"/>
      <name val="Arial"/>
      <family val="2"/>
    </font>
    <font>
      <b/>
      <sz val="12"/>
      <name val="Arial"/>
      <family val="2"/>
    </font>
    <font>
      <sz val="12"/>
      <color theme="1"/>
      <name val="Calibri"/>
      <family val="2"/>
      <scheme val="minor"/>
    </font>
    <font>
      <sz val="12"/>
      <color indexed="8"/>
      <name val="Calibri"/>
      <family val="2"/>
    </font>
    <font>
      <b/>
      <sz val="11"/>
      <color indexed="8"/>
      <name val="Calibri"/>
      <family val="2"/>
    </font>
    <font>
      <b/>
      <u/>
      <sz val="11"/>
      <color theme="1"/>
      <name val="Calibri"/>
      <family val="2"/>
      <scheme val="minor"/>
    </font>
    <font>
      <sz val="9"/>
      <color indexed="81"/>
      <name val="Tahoma"/>
      <family val="2"/>
    </font>
    <font>
      <b/>
      <sz val="10"/>
      <color rgb="FF000000"/>
      <name val="Calibri"/>
      <family val="2"/>
    </font>
    <font>
      <sz val="10"/>
      <color rgb="FF000000"/>
      <name val="Calibri"/>
      <family val="2"/>
    </font>
    <font>
      <sz val="10"/>
      <name val="Calibri"/>
      <family val="2"/>
    </font>
    <font>
      <b/>
      <sz val="9"/>
      <color indexed="8"/>
      <name val="Tahoma"/>
      <family val="2"/>
    </font>
    <font>
      <sz val="9"/>
      <color indexed="8"/>
      <name val="Tahoma"/>
      <family val="2"/>
    </font>
    <font>
      <sz val="8"/>
      <name val="Arial"/>
      <family val="2"/>
    </font>
    <font>
      <b/>
      <sz val="9"/>
      <name val="Arial"/>
      <family val="2"/>
    </font>
    <font>
      <b/>
      <sz val="12"/>
      <color theme="1"/>
      <name val="Calibri"/>
      <family val="2"/>
      <scheme val="minor"/>
    </font>
    <font>
      <b/>
      <sz val="14"/>
      <color theme="1"/>
      <name val="Calibri"/>
      <family val="2"/>
      <scheme val="minor"/>
    </font>
    <font>
      <sz val="8"/>
      <name val="Calibri"/>
      <family val="2"/>
    </font>
    <font>
      <sz val="9"/>
      <name val="Arial"/>
      <family val="2"/>
    </font>
    <font>
      <b/>
      <sz val="10"/>
      <color indexed="8"/>
      <name val="Calibri"/>
      <family val="2"/>
    </font>
    <font>
      <sz val="10"/>
      <color indexed="8"/>
      <name val="Calibri"/>
      <family val="2"/>
    </font>
    <font>
      <b/>
      <sz val="12"/>
      <color indexed="8"/>
      <name val="Calibri"/>
      <family val="2"/>
    </font>
    <font>
      <b/>
      <sz val="10"/>
      <color rgb="FFFF0000"/>
      <name val="Arial"/>
      <family val="2"/>
    </font>
    <font>
      <sz val="11"/>
      <color theme="1"/>
      <name val="Calibri"/>
    </font>
    <font>
      <b/>
      <sz val="14"/>
      <color theme="1"/>
      <name val="Arial"/>
      <family val="2"/>
    </font>
    <font>
      <sz val="11"/>
      <name val="Calibri"/>
      <family val="2"/>
    </font>
    <font>
      <b/>
      <sz val="10"/>
      <color theme="1"/>
      <name val="Arial"/>
      <family val="2"/>
    </font>
    <font>
      <b/>
      <sz val="10"/>
      <color theme="1"/>
      <name val="Calibri"/>
      <family val="2"/>
    </font>
    <font>
      <sz val="10"/>
      <color theme="1"/>
      <name val="Arial"/>
      <family val="2"/>
    </font>
    <font>
      <sz val="10"/>
      <color theme="1"/>
      <name val="Calibri"/>
      <family val="2"/>
    </font>
    <font>
      <sz val="9"/>
      <color rgb="FF000000"/>
      <name val="Arial"/>
      <family val="2"/>
    </font>
    <font>
      <sz val="11"/>
      <color theme="0"/>
      <name val="Calibri"/>
      <family val="2"/>
    </font>
    <font>
      <sz val="10"/>
      <color theme="0"/>
      <name val="Calibri"/>
      <family val="2"/>
    </font>
    <font>
      <sz val="8"/>
      <color theme="1"/>
      <name val="Calibri"/>
      <family val="2"/>
      <scheme val="minor"/>
    </font>
    <font>
      <b/>
      <sz val="8"/>
      <color theme="1"/>
      <name val="Calibri"/>
      <family val="2"/>
      <scheme val="minor"/>
    </font>
    <font>
      <b/>
      <sz val="10"/>
      <name val="Calibri"/>
      <family val="2"/>
      <scheme val="minor"/>
    </font>
    <font>
      <sz val="12"/>
      <name val="Calibri"/>
      <family val="2"/>
      <scheme val="minor"/>
    </font>
    <font>
      <sz val="10"/>
      <color rgb="FFFF0000"/>
      <name val="Calibri"/>
      <family val="2"/>
    </font>
    <font>
      <b/>
      <i/>
      <u/>
      <sz val="10"/>
      <name val="Arial"/>
      <family val="2"/>
    </font>
    <font>
      <b/>
      <u/>
      <sz val="13"/>
      <name val="Calibri"/>
      <family val="2"/>
      <scheme val="minor"/>
    </font>
    <font>
      <b/>
      <sz val="13"/>
      <name val="Calibri"/>
      <family val="2"/>
      <scheme val="minor"/>
    </font>
    <font>
      <sz val="13"/>
      <color rgb="FF000000"/>
      <name val="Calibri"/>
      <family val="2"/>
      <scheme val="minor"/>
    </font>
    <font>
      <b/>
      <sz val="13"/>
      <color rgb="FF000000"/>
      <name val="Calibri"/>
      <family val="2"/>
      <scheme val="minor"/>
    </font>
    <font>
      <b/>
      <u/>
      <sz val="13"/>
      <color rgb="FF000000"/>
      <name val="Calibri"/>
      <family val="2"/>
      <scheme val="minor"/>
    </font>
    <font>
      <b/>
      <i/>
      <sz val="10"/>
      <name val="Arial"/>
      <family val="2"/>
    </font>
    <font>
      <i/>
      <sz val="13"/>
      <name val="Calibri"/>
      <family val="2"/>
      <scheme val="minor"/>
    </font>
    <font>
      <sz val="13"/>
      <name val="Calibri"/>
      <family val="2"/>
      <scheme val="minor"/>
    </font>
    <font>
      <u/>
      <sz val="13"/>
      <name val="Calibri"/>
      <family val="2"/>
      <scheme val="minor"/>
    </font>
    <font>
      <i/>
      <sz val="13"/>
      <color rgb="FF00000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9CCFF"/>
        <bgColor indexed="64"/>
      </patternFill>
    </fill>
    <fill>
      <patternFill patternType="solid">
        <fgColor rgb="FF92D050"/>
        <bgColor indexed="64"/>
      </patternFill>
    </fill>
    <fill>
      <patternFill patternType="solid">
        <fgColor theme="0" tint="-0.249977111117893"/>
        <bgColor indexed="64"/>
      </patternFill>
    </fill>
    <fill>
      <patternFill patternType="solid">
        <fgColor indexed="65"/>
        <bgColor theme="0"/>
      </patternFill>
    </fill>
    <fill>
      <patternFill patternType="solid">
        <fgColor theme="0"/>
        <bgColor theme="0"/>
      </patternFill>
    </fill>
    <fill>
      <patternFill patternType="solid">
        <fgColor rgb="FFFFFFFF"/>
        <bgColor rgb="FF000000"/>
      </patternFill>
    </fill>
    <fill>
      <patternFill patternType="solid">
        <fgColor rgb="FFFCD5B4"/>
        <bgColor rgb="FF000000"/>
      </patternFill>
    </fill>
    <fill>
      <patternFill patternType="solid">
        <fgColor rgb="FFD8E4BC"/>
        <bgColor rgb="FF000000"/>
      </patternFill>
    </fill>
    <fill>
      <patternFill patternType="solid">
        <fgColor rgb="FFDDD9C4"/>
        <bgColor rgb="FF000000"/>
      </patternFill>
    </fill>
    <fill>
      <patternFill patternType="solid">
        <fgColor rgb="FFFBD4B4"/>
        <bgColor rgb="FFFBD4B4"/>
      </patternFill>
    </fill>
    <fill>
      <patternFill patternType="solid">
        <fgColor rgb="FFD6E3BC"/>
        <bgColor rgb="FFD6E3BC"/>
      </patternFill>
    </fill>
    <fill>
      <patternFill patternType="solid">
        <fgColor rgb="FFDDD9C3"/>
        <bgColor rgb="FFDDD9C3"/>
      </patternFill>
    </fill>
    <fill>
      <patternFill patternType="solid">
        <fgColor theme="1"/>
        <bgColor indexed="64"/>
      </patternFill>
    </fill>
    <fill>
      <patternFill patternType="solid">
        <fgColor rgb="FFC6D9F0"/>
        <bgColor rgb="FFC6D9F0"/>
      </patternFill>
    </fill>
    <fill>
      <patternFill patternType="solid">
        <fgColor theme="5" tint="0.59999389629810485"/>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9" fontId="4" fillId="0" borderId="0" applyFont="0" applyFill="0" applyBorder="0" applyAlignment="0" applyProtection="0"/>
    <xf numFmtId="43" fontId="4" fillId="0" borderId="0" applyFont="0" applyFill="0" applyBorder="0" applyAlignment="0" applyProtection="0"/>
    <xf numFmtId="0" fontId="39" fillId="0" borderId="0"/>
  </cellStyleXfs>
  <cellXfs count="637">
    <xf numFmtId="0" fontId="0" fillId="0" borderId="0" xfId="0"/>
    <xf numFmtId="0" fontId="5" fillId="0" borderId="0" xfId="0" applyFont="1" applyAlignment="1">
      <alignment wrapText="1"/>
    </xf>
    <xf numFmtId="0" fontId="6" fillId="0" borderId="1" xfId="0" applyFont="1" applyBorder="1" applyAlignment="1">
      <alignment wrapText="1"/>
    </xf>
    <xf numFmtId="0" fontId="6" fillId="0" borderId="1" xfId="0" applyFont="1" applyBorder="1" applyAlignment="1">
      <alignment horizontal="center" wrapText="1"/>
    </xf>
    <xf numFmtId="9" fontId="6" fillId="0" borderId="1" xfId="0" applyNumberFormat="1" applyFont="1" applyBorder="1" applyAlignment="1">
      <alignment horizontal="center" wrapText="1"/>
    </xf>
    <xf numFmtId="9" fontId="6" fillId="0" borderId="2" xfId="0" applyNumberFormat="1" applyFont="1" applyBorder="1" applyAlignment="1">
      <alignment horizontal="center" wrapText="1"/>
    </xf>
    <xf numFmtId="2" fontId="7" fillId="0" borderId="1" xfId="1" applyNumberFormat="1" applyFont="1" applyBorder="1" applyAlignment="1">
      <alignment horizontal="center" wrapText="1"/>
    </xf>
    <xf numFmtId="9" fontId="7" fillId="0" borderId="1" xfId="1" applyFont="1" applyBorder="1" applyAlignment="1">
      <alignment horizontal="center" wrapText="1"/>
    </xf>
    <xf numFmtId="0" fontId="8" fillId="0" borderId="1" xfId="0" applyFont="1" applyBorder="1" applyAlignment="1">
      <alignment horizontal="center" wrapText="1"/>
    </xf>
    <xf numFmtId="0" fontId="8" fillId="0" borderId="1" xfId="0" applyFont="1" applyBorder="1" applyAlignment="1">
      <alignment wrapText="1"/>
    </xf>
    <xf numFmtId="9" fontId="8" fillId="0" borderId="2" xfId="0" applyNumberFormat="1" applyFont="1" applyBorder="1" applyAlignment="1">
      <alignment horizontal="center" wrapText="1"/>
    </xf>
    <xf numFmtId="9" fontId="8" fillId="0" borderId="1" xfId="0" applyNumberFormat="1" applyFont="1" applyBorder="1" applyAlignment="1">
      <alignment horizontal="center" wrapText="1"/>
    </xf>
    <xf numFmtId="9" fontId="8" fillId="0" borderId="1" xfId="1" applyFont="1" applyBorder="1" applyAlignment="1">
      <alignment horizontal="center" wrapText="1"/>
    </xf>
    <xf numFmtId="164" fontId="8" fillId="0" borderId="1" xfId="0" applyNumberFormat="1" applyFont="1" applyBorder="1" applyAlignment="1">
      <alignment horizontal="center" wrapText="1"/>
    </xf>
    <xf numFmtId="0" fontId="5" fillId="0" borderId="4" xfId="0" applyFont="1" applyBorder="1" applyAlignment="1">
      <alignmen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wrapText="1"/>
    </xf>
    <xf numFmtId="0" fontId="1" fillId="2" borderId="0" xfId="0" applyFont="1" applyFill="1" applyAlignment="1" applyProtection="1">
      <alignment vertical="center" wrapText="1"/>
      <protection hidden="1"/>
    </xf>
    <xf numFmtId="0" fontId="1" fillId="3" borderId="1" xfId="0" applyFont="1" applyFill="1" applyBorder="1" applyAlignment="1" applyProtection="1">
      <alignment horizontal="center" vertical="center" wrapText="1"/>
      <protection hidden="1"/>
    </xf>
    <xf numFmtId="0" fontId="1" fillId="2" borderId="5" xfId="0" applyFont="1" applyFill="1" applyBorder="1" applyAlignment="1" applyProtection="1">
      <alignment vertical="center" wrapText="1"/>
      <protection hidden="1"/>
    </xf>
    <xf numFmtId="0" fontId="1" fillId="2" borderId="6" xfId="0" applyFont="1" applyFill="1" applyBorder="1" applyAlignment="1" applyProtection="1">
      <alignment vertical="center" wrapText="1"/>
      <protection hidden="1"/>
    </xf>
    <xf numFmtId="0" fontId="1" fillId="2" borderId="7" xfId="0" applyFont="1" applyFill="1" applyBorder="1" applyAlignment="1" applyProtection="1">
      <alignment vertical="center" wrapText="1"/>
      <protection hidden="1"/>
    </xf>
    <xf numFmtId="0" fontId="1" fillId="2" borderId="8" xfId="0" applyFont="1" applyFill="1" applyBorder="1" applyAlignment="1" applyProtection="1">
      <alignment vertical="center" wrapText="1"/>
      <protection hidden="1"/>
    </xf>
    <xf numFmtId="0" fontId="1" fillId="2" borderId="9" xfId="0" applyFont="1" applyFill="1" applyBorder="1" applyAlignment="1" applyProtection="1">
      <alignment vertical="center" wrapText="1"/>
      <protection hidden="1"/>
    </xf>
    <xf numFmtId="9" fontId="5" fillId="0" borderId="1" xfId="1" applyFont="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9" fontId="5" fillId="2" borderId="1" xfId="1" applyFont="1" applyFill="1" applyBorder="1" applyAlignment="1">
      <alignment horizontal="center" vertical="center" wrapText="1"/>
    </xf>
    <xf numFmtId="0" fontId="1" fillId="2" borderId="0" xfId="0" applyFont="1" applyFill="1" applyAlignment="1" applyProtection="1">
      <alignment horizontal="center" vertical="center" wrapText="1"/>
      <protection hidden="1"/>
    </xf>
    <xf numFmtId="0" fontId="1" fillId="2" borderId="8" xfId="0" applyFont="1" applyFill="1" applyBorder="1" applyAlignment="1" applyProtection="1">
      <alignment horizontal="center" vertical="center" wrapText="1"/>
      <protection hidden="1"/>
    </xf>
    <xf numFmtId="0" fontId="5" fillId="0" borderId="0" xfId="0" applyFont="1" applyAlignment="1">
      <alignment horizontal="center" wrapText="1"/>
    </xf>
    <xf numFmtId="0" fontId="5" fillId="0" borderId="0" xfId="0" applyFont="1" applyAlignment="1">
      <alignment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9" fontId="5" fillId="0" borderId="1" xfId="1" applyFont="1" applyFill="1" applyBorder="1" applyAlignment="1">
      <alignment horizontal="center" vertical="center" wrapText="1"/>
    </xf>
    <xf numFmtId="0" fontId="5"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5" fillId="9" borderId="1" xfId="0" applyFont="1" applyFill="1" applyBorder="1" applyAlignment="1">
      <alignment wrapText="1"/>
    </xf>
    <xf numFmtId="9" fontId="5" fillId="9" borderId="1" xfId="0" applyNumberFormat="1" applyFont="1" applyFill="1" applyBorder="1" applyAlignment="1">
      <alignment horizontal="center" vertical="center" wrapText="1"/>
    </xf>
    <xf numFmtId="3" fontId="11" fillId="0" borderId="0" xfId="0" applyNumberFormat="1" applyFont="1"/>
    <xf numFmtId="3" fontId="0" fillId="0" borderId="1" xfId="0" applyNumberFormat="1" applyBorder="1"/>
    <xf numFmtId="3" fontId="12" fillId="0" borderId="1" xfId="0" applyNumberFormat="1" applyFont="1" applyBorder="1" applyAlignment="1">
      <alignment horizontal="center"/>
    </xf>
    <xf numFmtId="0" fontId="0" fillId="0" borderId="1" xfId="0" applyBorder="1"/>
    <xf numFmtId="0" fontId="11" fillId="0" borderId="1" xfId="0" applyFont="1" applyBorder="1"/>
    <xf numFmtId="3" fontId="11" fillId="0" borderId="1" xfId="0" applyNumberFormat="1" applyFont="1" applyBorder="1"/>
    <xf numFmtId="0" fontId="0" fillId="0" borderId="22" xfId="0" applyBorder="1"/>
    <xf numFmtId="0" fontId="0" fillId="0" borderId="23" xfId="0" applyBorder="1"/>
    <xf numFmtId="0" fontId="0" fillId="0" borderId="10" xfId="0" applyBorder="1"/>
    <xf numFmtId="0" fontId="0" fillId="0" borderId="11" xfId="0" applyBorder="1"/>
    <xf numFmtId="0" fontId="0" fillId="0" borderId="12" xfId="0" applyBorder="1"/>
    <xf numFmtId="0" fontId="0" fillId="0" borderId="13" xfId="0" applyBorder="1"/>
    <xf numFmtId="0" fontId="11" fillId="0" borderId="2" xfId="0" applyFont="1" applyBorder="1"/>
    <xf numFmtId="0" fontId="11" fillId="0" borderId="21" xfId="0" applyFont="1" applyBorder="1"/>
    <xf numFmtId="0" fontId="1"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15" fillId="0" borderId="0" xfId="0" applyFont="1" applyAlignment="1">
      <alignment wrapText="1"/>
    </xf>
    <xf numFmtId="0" fontId="6" fillId="0" borderId="42"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2" borderId="1" xfId="0" applyFont="1" applyFill="1" applyBorder="1" applyAlignment="1">
      <alignment horizontal="center" vertical="center" wrapText="1"/>
    </xf>
    <xf numFmtId="0" fontId="17" fillId="0" borderId="2" xfId="0" applyFont="1" applyBorder="1" applyAlignment="1" applyProtection="1">
      <alignment horizontal="center" vertical="center" wrapText="1"/>
      <protection hidden="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2" borderId="39" xfId="0" applyFont="1" applyFill="1" applyBorder="1" applyAlignment="1">
      <alignment horizontal="center" vertical="center" wrapText="1"/>
    </xf>
    <xf numFmtId="2" fontId="19" fillId="0" borderId="38" xfId="0" applyNumberFormat="1" applyFont="1" applyBorder="1" applyAlignment="1">
      <alignment horizontal="center" vertical="center" wrapText="1"/>
    </xf>
    <xf numFmtId="0" fontId="19" fillId="10" borderId="39" xfId="0" applyFont="1" applyFill="1" applyBorder="1" applyAlignment="1">
      <alignment horizontal="center" vertical="center" wrapText="1"/>
    </xf>
    <xf numFmtId="0" fontId="19" fillId="11" borderId="39" xfId="0" applyFont="1" applyFill="1" applyBorder="1" applyAlignment="1">
      <alignment horizontal="center" vertical="center" wrapText="1"/>
    </xf>
    <xf numFmtId="0" fontId="19" fillId="10" borderId="41" xfId="0" applyFont="1" applyFill="1" applyBorder="1" applyAlignment="1">
      <alignment horizontal="center" vertical="center" wrapText="1"/>
    </xf>
    <xf numFmtId="0" fontId="19" fillId="0" borderId="42" xfId="0" applyFont="1" applyBorder="1" applyAlignment="1">
      <alignment horizontal="center" vertical="center" wrapText="1"/>
    </xf>
    <xf numFmtId="0" fontId="19" fillId="10"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9" fillId="10" borderId="45" xfId="0" applyFont="1" applyFill="1" applyBorder="1" applyAlignment="1">
      <alignment horizontal="center" vertical="center" wrapText="1"/>
    </xf>
    <xf numFmtId="0" fontId="6" fillId="0" borderId="30" xfId="0" applyFont="1" applyBorder="1" applyAlignment="1" applyProtection="1">
      <alignment horizontal="center" vertical="center" wrapText="1"/>
      <protection hidden="1"/>
    </xf>
    <xf numFmtId="0" fontId="6" fillId="0" borderId="39" xfId="0" applyFont="1" applyBorder="1" applyAlignment="1" applyProtection="1">
      <alignment horizontal="center" vertical="center" wrapText="1"/>
      <protection hidden="1"/>
    </xf>
    <xf numFmtId="9" fontId="17" fillId="0" borderId="1" xfId="0" applyNumberFormat="1" applyFont="1" applyBorder="1" applyAlignment="1">
      <alignment horizontal="center" vertical="center" wrapText="1"/>
    </xf>
    <xf numFmtId="9" fontId="19" fillId="0" borderId="1" xfId="1" applyFont="1" applyFill="1" applyBorder="1" applyAlignment="1">
      <alignment horizontal="center" vertical="center" wrapText="1"/>
    </xf>
    <xf numFmtId="9" fontId="19" fillId="0" borderId="39" xfId="0" applyNumberFormat="1" applyFont="1" applyBorder="1" applyAlignment="1">
      <alignment horizontal="center" vertical="center" wrapText="1"/>
    </xf>
    <xf numFmtId="0" fontId="5" fillId="0" borderId="1" xfId="0" applyFont="1" applyBorder="1" applyAlignment="1">
      <alignment wrapText="1"/>
    </xf>
    <xf numFmtId="9" fontId="19" fillId="0" borderId="1" xfId="0" applyNumberFormat="1" applyFont="1" applyBorder="1" applyAlignment="1">
      <alignment horizontal="center" vertical="center" wrapText="1"/>
    </xf>
    <xf numFmtId="9" fontId="19" fillId="0" borderId="42" xfId="0" applyNumberFormat="1" applyFont="1" applyBorder="1" applyAlignment="1">
      <alignment horizontal="center" vertical="center" wrapText="1"/>
    </xf>
    <xf numFmtId="0" fontId="5" fillId="0" borderId="42" xfId="0" applyFont="1" applyBorder="1" applyAlignment="1">
      <alignment horizontal="center" vertical="center" wrapText="1"/>
    </xf>
    <xf numFmtId="9" fontId="5" fillId="0" borderId="42" xfId="0" applyNumberFormat="1" applyFont="1" applyBorder="1" applyAlignment="1">
      <alignment horizontal="center"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0" borderId="45" xfId="0" applyFont="1" applyFill="1" applyBorder="1" applyAlignment="1">
      <alignment horizontal="center" vertical="center" wrapText="1"/>
    </xf>
    <xf numFmtId="9" fontId="18"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2" borderId="32" xfId="0" applyFont="1" applyFill="1" applyBorder="1" applyAlignment="1">
      <alignment horizontal="center" vertical="center" wrapText="1"/>
    </xf>
    <xf numFmtId="0" fontId="19" fillId="10" borderId="32" xfId="0" applyFont="1" applyFill="1" applyBorder="1" applyAlignment="1">
      <alignment horizontal="center" vertical="center" wrapText="1"/>
    </xf>
    <xf numFmtId="0" fontId="19" fillId="11" borderId="32" xfId="0" applyFont="1" applyFill="1" applyBorder="1" applyAlignment="1">
      <alignment horizontal="center" vertical="center" wrapText="1"/>
    </xf>
    <xf numFmtId="0" fontId="19" fillId="10" borderId="33" xfId="0" applyFont="1" applyFill="1" applyBorder="1" applyAlignment="1">
      <alignment horizontal="center" vertical="center" wrapText="1"/>
    </xf>
    <xf numFmtId="0" fontId="5" fillId="0" borderId="0" xfId="0" applyFont="1" applyFill="1" applyAlignment="1">
      <alignment vertical="top" wrapText="1"/>
    </xf>
    <xf numFmtId="0" fontId="5" fillId="0" borderId="0" xfId="0" applyFont="1" applyFill="1" applyAlignment="1">
      <alignment wrapText="1"/>
    </xf>
    <xf numFmtId="0" fontId="21" fillId="0" borderId="0" xfId="0" applyFont="1" applyFill="1" applyAlignment="1">
      <alignment horizontal="left" vertical="center" wrapText="1"/>
    </xf>
    <xf numFmtId="0" fontId="0" fillId="0" borderId="0" xfId="0" applyFill="1" applyAlignment="1">
      <alignment horizontal="left" vertical="center" wrapText="1"/>
    </xf>
    <xf numFmtId="0" fontId="5" fillId="2" borderId="0" xfId="0" applyFont="1" applyFill="1" applyAlignment="1">
      <alignment wrapText="1"/>
    </xf>
    <xf numFmtId="0" fontId="1" fillId="13" borderId="1" xfId="0" applyFont="1" applyFill="1" applyBorder="1" applyAlignment="1" applyProtection="1">
      <alignment horizontal="center" vertical="center" wrapText="1"/>
      <protection hidden="1"/>
    </xf>
    <xf numFmtId="1" fontId="24" fillId="0" borderId="42"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1" fontId="25" fillId="0" borderId="1" xfId="0" applyNumberFormat="1" applyFont="1" applyBorder="1" applyAlignment="1">
      <alignment horizontal="center" wrapText="1"/>
    </xf>
    <xf numFmtId="1" fontId="26" fillId="0" borderId="1" xfId="0" applyNumberFormat="1" applyFont="1" applyBorder="1" applyAlignment="1">
      <alignment horizontal="center" vertical="center" wrapText="1"/>
    </xf>
    <xf numFmtId="1" fontId="25" fillId="0" borderId="1" xfId="0" applyNumberFormat="1" applyFont="1" applyFill="1" applyBorder="1" applyAlignment="1">
      <alignment horizontal="center" vertical="center" wrapText="1"/>
    </xf>
    <xf numFmtId="1" fontId="25" fillId="0" borderId="1" xfId="1" applyNumberFormat="1" applyFont="1" applyFill="1" applyBorder="1" applyAlignment="1">
      <alignment horizontal="center" vertical="center" wrapText="1"/>
    </xf>
    <xf numFmtId="1" fontId="24" fillId="12" borderId="1" xfId="0" applyNumberFormat="1" applyFont="1" applyFill="1" applyBorder="1" applyAlignment="1">
      <alignment horizontal="center" vertical="center" wrapText="1"/>
    </xf>
    <xf numFmtId="10" fontId="24" fillId="1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1" fontId="0" fillId="0" borderId="0" xfId="0" applyNumberFormat="1"/>
    <xf numFmtId="0" fontId="24" fillId="0" borderId="21" xfId="0" applyFont="1" applyBorder="1" applyAlignment="1">
      <alignment horizontal="center" vertical="center" wrapText="1"/>
    </xf>
    <xf numFmtId="0" fontId="25" fillId="0" borderId="1" xfId="0" applyFont="1" applyBorder="1" applyAlignment="1">
      <alignment horizontal="center" wrapText="1"/>
    </xf>
    <xf numFmtId="0" fontId="26"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9" fontId="25" fillId="0" borderId="1" xfId="1" applyFont="1" applyFill="1" applyBorder="1" applyAlignment="1">
      <alignment horizontal="center" vertical="center" wrapText="1"/>
    </xf>
    <xf numFmtId="9" fontId="25" fillId="0" borderId="1" xfId="0" applyNumberFormat="1" applyFont="1" applyBorder="1" applyAlignment="1">
      <alignment horizontal="center" vertical="center" wrapText="1"/>
    </xf>
    <xf numFmtId="9" fontId="24" fillId="12" borderId="1" xfId="0" applyNumberFormat="1" applyFont="1" applyFill="1" applyBorder="1" applyAlignment="1">
      <alignment horizontal="center" vertical="center" wrapText="1"/>
    </xf>
    <xf numFmtId="0" fontId="24" fillId="0" borderId="42" xfId="0" applyFont="1" applyBorder="1" applyAlignment="1">
      <alignment horizontal="center" vertical="center" wrapText="1"/>
    </xf>
    <xf numFmtId="0" fontId="24" fillId="0" borderId="1" xfId="0" applyFont="1" applyBorder="1" applyAlignment="1">
      <alignment horizontal="center" vertical="center" wrapText="1"/>
    </xf>
    <xf numFmtId="10" fontId="25" fillId="12" borderId="1" xfId="0" applyNumberFormat="1" applyFont="1" applyFill="1" applyBorder="1" applyAlignment="1">
      <alignment horizontal="center" vertical="center" wrapText="1"/>
    </xf>
    <xf numFmtId="2" fontId="25" fillId="0" borderId="1" xfId="1" applyNumberFormat="1" applyFont="1" applyFill="1" applyBorder="1" applyAlignment="1">
      <alignment horizontal="center" vertical="center" wrapText="1"/>
    </xf>
    <xf numFmtId="0" fontId="11" fillId="0" borderId="0" xfId="0" applyFont="1" applyAlignment="1">
      <alignment horizontal="center"/>
    </xf>
    <xf numFmtId="0" fontId="25" fillId="0" borderId="42" xfId="0" applyFont="1" applyBorder="1" applyAlignment="1">
      <alignment vertical="center" wrapText="1"/>
    </xf>
    <xf numFmtId="9" fontId="25" fillId="12" borderId="1" xfId="0" applyNumberFormat="1" applyFont="1" applyFill="1" applyBorder="1" applyAlignment="1">
      <alignment horizontal="center" vertical="center" wrapText="1"/>
    </xf>
    <xf numFmtId="0" fontId="5" fillId="0" borderId="0" xfId="0" applyFont="1" applyBorder="1" applyAlignment="1">
      <alignment wrapText="1"/>
    </xf>
    <xf numFmtId="0" fontId="31" fillId="0" borderId="42" xfId="0" applyFont="1" applyBorder="1" applyAlignment="1">
      <alignment horizontal="center" vertical="center" wrapText="1"/>
    </xf>
    <xf numFmtId="0" fontId="32" fillId="0" borderId="1" xfId="0" applyFont="1" applyBorder="1" applyAlignment="1">
      <alignment horizontal="center" vertical="center" wrapText="1"/>
    </xf>
    <xf numFmtId="0" fontId="29" fillId="0" borderId="1" xfId="0" applyFont="1" applyFill="1" applyBorder="1" applyAlignment="1" applyProtection="1">
      <alignment horizontal="center" vertical="center" wrapText="1"/>
      <protection hidden="1"/>
    </xf>
    <xf numFmtId="0" fontId="33"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9" fillId="5" borderId="1" xfId="0" applyFont="1" applyFill="1" applyBorder="1" applyAlignment="1">
      <alignment wrapText="1"/>
    </xf>
    <xf numFmtId="0" fontId="5" fillId="0" borderId="2" xfId="0"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pplyProtection="1">
      <alignment horizontal="center" vertical="center" wrapText="1"/>
      <protection hidden="1"/>
    </xf>
    <xf numFmtId="0" fontId="34" fillId="0" borderId="1" xfId="0" applyFont="1" applyFill="1" applyBorder="1" applyAlignment="1" applyProtection="1">
      <alignment horizontal="center" vertical="center" wrapText="1"/>
      <protection hidden="1"/>
    </xf>
    <xf numFmtId="0" fontId="5" fillId="0" borderId="1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35" fillId="0" borderId="5" xfId="0" applyFont="1" applyBorder="1" applyAlignment="1">
      <alignment vertical="top" wrapText="1"/>
    </xf>
    <xf numFmtId="0" fontId="35" fillId="0" borderId="0" xfId="0" applyFont="1" applyBorder="1" applyAlignment="1">
      <alignment vertical="top" wrapText="1"/>
    </xf>
    <xf numFmtId="0" fontId="35" fillId="0" borderId="6" xfId="0" applyFont="1" applyBorder="1" applyAlignment="1">
      <alignment vertical="top" wrapText="1"/>
    </xf>
    <xf numFmtId="0" fontId="5" fillId="0" borderId="0" xfId="0" applyFont="1" applyBorder="1" applyAlignment="1"/>
    <xf numFmtId="0" fontId="35" fillId="0" borderId="7" xfId="0" applyFont="1" applyBorder="1" applyAlignment="1">
      <alignment vertical="top" wrapText="1"/>
    </xf>
    <xf numFmtId="0" fontId="35" fillId="0" borderId="8" xfId="0" applyFont="1" applyBorder="1" applyAlignment="1">
      <alignment vertical="top" wrapText="1"/>
    </xf>
    <xf numFmtId="0" fontId="35" fillId="0" borderId="9" xfId="0" applyFont="1" applyBorder="1" applyAlignment="1">
      <alignment vertical="top" wrapText="1"/>
    </xf>
    <xf numFmtId="0" fontId="1" fillId="3" borderId="32" xfId="0" applyFont="1" applyFill="1" applyBorder="1" applyAlignment="1" applyProtection="1">
      <alignment horizontal="center" vertical="center" wrapText="1"/>
      <protection hidden="1"/>
    </xf>
    <xf numFmtId="0" fontId="38" fillId="3" borderId="32" xfId="0" applyFont="1" applyFill="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9" fontId="1" fillId="0" borderId="1" xfId="0" applyNumberFormat="1" applyFont="1" applyBorder="1" applyAlignment="1" applyProtection="1">
      <alignment horizontal="center" vertical="center" wrapText="1"/>
      <protection hidden="1"/>
    </xf>
    <xf numFmtId="10" fontId="9" fillId="0" borderId="1" xfId="1" applyNumberFormat="1" applyFont="1" applyFill="1" applyBorder="1" applyAlignment="1">
      <alignment horizontal="center" vertical="center" wrapText="1"/>
    </xf>
    <xf numFmtId="9" fontId="5" fillId="0" borderId="1" xfId="1" applyFont="1" applyFill="1" applyBorder="1" applyAlignment="1">
      <alignment vertical="center" wrapText="1"/>
    </xf>
    <xf numFmtId="10" fontId="9" fillId="0" borderId="1" xfId="0" applyNumberFormat="1" applyFont="1" applyBorder="1" applyAlignment="1">
      <alignment horizontal="center" vertical="center" wrapText="1"/>
    </xf>
    <xf numFmtId="10" fontId="1" fillId="0" borderId="0" xfId="2" applyNumberFormat="1" applyFont="1" applyAlignment="1">
      <alignment horizontal="center" vertical="center"/>
    </xf>
    <xf numFmtId="10" fontId="1" fillId="0" borderId="1" xfId="2" applyNumberFormat="1" applyFont="1" applyBorder="1" applyAlignment="1">
      <alignment vertical="center"/>
    </xf>
    <xf numFmtId="0" fontId="39" fillId="0" borderId="0" xfId="3"/>
    <xf numFmtId="0" fontId="12" fillId="0" borderId="65" xfId="3" applyFont="1" applyBorder="1"/>
    <xf numFmtId="0" fontId="42" fillId="16" borderId="81" xfId="3" applyFont="1" applyFill="1" applyBorder="1" applyAlignment="1">
      <alignment horizontal="center" vertical="center" wrapText="1"/>
    </xf>
    <xf numFmtId="0" fontId="44" fillId="0" borderId="86" xfId="3" applyFont="1" applyBorder="1" applyAlignment="1">
      <alignment horizontal="center" vertical="center" wrapText="1"/>
    </xf>
    <xf numFmtId="0" fontId="44" fillId="0" borderId="87" xfId="3" applyFont="1" applyBorder="1" applyAlignment="1">
      <alignment horizontal="center" vertical="center" wrapText="1"/>
    </xf>
    <xf numFmtId="0" fontId="45" fillId="0" borderId="87" xfId="3" applyFont="1" applyBorder="1" applyAlignment="1">
      <alignment horizontal="center" vertical="center" wrapText="1"/>
    </xf>
    <xf numFmtId="9" fontId="44" fillId="0" borderId="87" xfId="3" applyNumberFormat="1" applyFont="1" applyBorder="1" applyAlignment="1">
      <alignment horizontal="center" vertical="center" wrapText="1"/>
    </xf>
    <xf numFmtId="0" fontId="46" fillId="0" borderId="87" xfId="3" applyFont="1" applyBorder="1" applyAlignment="1">
      <alignment horizontal="center" vertical="center" wrapText="1"/>
    </xf>
    <xf numFmtId="9" fontId="46" fillId="0" borderId="87" xfId="3" applyNumberFormat="1" applyFont="1" applyBorder="1" applyAlignment="1">
      <alignment horizontal="center" vertical="center" wrapText="1"/>
    </xf>
    <xf numFmtId="0" fontId="39" fillId="0" borderId="87" xfId="3" applyBorder="1" applyAlignment="1">
      <alignment horizontal="center" vertical="center" wrapText="1"/>
    </xf>
    <xf numFmtId="9" fontId="45" fillId="0" borderId="87" xfId="3" applyNumberFormat="1" applyFont="1" applyBorder="1" applyAlignment="1">
      <alignment horizontal="center" vertical="center" wrapText="1"/>
    </xf>
    <xf numFmtId="0" fontId="42" fillId="0" borderId="86" xfId="3" applyFont="1" applyBorder="1" applyAlignment="1">
      <alignment horizontal="center" vertical="center" wrapText="1"/>
    </xf>
    <xf numFmtId="2" fontId="39" fillId="0" borderId="87" xfId="3" applyNumberFormat="1" applyBorder="1" applyAlignment="1">
      <alignment horizontal="center" vertical="center" wrapText="1"/>
    </xf>
    <xf numFmtId="2" fontId="12" fillId="0" borderId="87" xfId="3" applyNumberFormat="1" applyFont="1" applyBorder="1" applyAlignment="1">
      <alignment horizontal="center" vertical="center" wrapText="1"/>
    </xf>
    <xf numFmtId="1" fontId="39" fillId="0" borderId="87" xfId="3" applyNumberFormat="1" applyBorder="1" applyAlignment="1">
      <alignment horizontal="center" vertical="center" wrapText="1"/>
    </xf>
    <xf numFmtId="1" fontId="12" fillId="0" borderId="87" xfId="3" applyNumberFormat="1" applyFont="1" applyBorder="1" applyAlignment="1">
      <alignment horizontal="center" vertical="center" wrapText="1"/>
    </xf>
    <xf numFmtId="0" fontId="45" fillId="19" borderId="87" xfId="3" applyFont="1" applyFill="1" applyBorder="1" applyAlignment="1">
      <alignment horizontal="center" vertical="center" wrapText="1"/>
    </xf>
    <xf numFmtId="1" fontId="39" fillId="19" borderId="87" xfId="3" applyNumberFormat="1" applyFill="1" applyBorder="1" applyAlignment="1">
      <alignment horizontal="center" vertical="center" wrapText="1"/>
    </xf>
    <xf numFmtId="0" fontId="43" fillId="19" borderId="87" xfId="3" applyFont="1" applyFill="1" applyBorder="1" applyAlignment="1">
      <alignment horizontal="center" wrapText="1"/>
    </xf>
    <xf numFmtId="0" fontId="43" fillId="19" borderId="90" xfId="3" applyFont="1" applyFill="1" applyBorder="1" applyAlignment="1">
      <alignment horizontal="center" wrapText="1"/>
    </xf>
    <xf numFmtId="1" fontId="39" fillId="0" borderId="81" xfId="3" applyNumberFormat="1" applyBorder="1" applyAlignment="1">
      <alignment horizontal="center" vertical="center" wrapText="1"/>
    </xf>
    <xf numFmtId="1" fontId="12" fillId="0" borderId="81" xfId="3" applyNumberFormat="1" applyFont="1" applyBorder="1" applyAlignment="1">
      <alignment horizontal="center" vertical="center" wrapText="1"/>
    </xf>
    <xf numFmtId="1" fontId="39" fillId="19" borderId="81" xfId="3" applyNumberFormat="1" applyFill="1" applyBorder="1" applyAlignment="1">
      <alignment horizontal="center" vertical="center" wrapText="1"/>
    </xf>
    <xf numFmtId="1" fontId="47" fillId="0" borderId="81" xfId="3" applyNumberFormat="1" applyFont="1" applyBorder="1" applyAlignment="1">
      <alignment horizontal="center" vertical="center" wrapText="1"/>
    </xf>
    <xf numFmtId="0" fontId="45" fillId="0" borderId="81" xfId="3" applyFont="1" applyBorder="1" applyAlignment="1">
      <alignment horizontal="center" vertical="center" wrapText="1"/>
    </xf>
    <xf numFmtId="0" fontId="45" fillId="19" borderId="81" xfId="3" applyFont="1" applyFill="1" applyBorder="1" applyAlignment="1">
      <alignment horizontal="center" vertical="center" wrapText="1"/>
    </xf>
    <xf numFmtId="0" fontId="43" fillId="19" borderId="81" xfId="3" applyFont="1" applyFill="1" applyBorder="1" applyAlignment="1">
      <alignment horizontal="center" wrapText="1"/>
    </xf>
    <xf numFmtId="0" fontId="43" fillId="19" borderId="82" xfId="3" applyFont="1" applyFill="1" applyBorder="1" applyAlignment="1">
      <alignment horizontal="center" wrapText="1"/>
    </xf>
    <xf numFmtId="2" fontId="12" fillId="0" borderId="81" xfId="3" applyNumberFormat="1" applyFont="1" applyBorder="1" applyAlignment="1">
      <alignment horizontal="center" vertical="center" wrapText="1"/>
    </xf>
    <xf numFmtId="0" fontId="48" fillId="0" borderId="81" xfId="3" applyFont="1" applyBorder="1" applyAlignment="1">
      <alignment horizontal="center" vertical="center" wrapText="1"/>
    </xf>
    <xf numFmtId="1" fontId="39" fillId="0" borderId="84" xfId="3" applyNumberFormat="1" applyBorder="1" applyAlignment="1">
      <alignment horizontal="center" vertical="center" wrapText="1"/>
    </xf>
    <xf numFmtId="1" fontId="12" fillId="0" borderId="84" xfId="3" applyNumberFormat="1" applyFont="1" applyBorder="1" applyAlignment="1">
      <alignment horizontal="center" vertical="center" wrapText="1"/>
    </xf>
    <xf numFmtId="0" fontId="45" fillId="0" borderId="84" xfId="3" applyFont="1" applyBorder="1" applyAlignment="1">
      <alignment horizontal="center" vertical="center" wrapText="1"/>
    </xf>
    <xf numFmtId="0" fontId="45" fillId="19" borderId="84" xfId="3" applyFont="1" applyFill="1" applyBorder="1" applyAlignment="1">
      <alignment horizontal="center" vertical="center" wrapText="1"/>
    </xf>
    <xf numFmtId="0" fontId="43" fillId="19" borderId="84" xfId="3" applyFont="1" applyFill="1" applyBorder="1" applyAlignment="1">
      <alignment horizontal="center" wrapText="1"/>
    </xf>
    <xf numFmtId="0" fontId="43" fillId="19" borderId="92" xfId="3" applyFont="1" applyFill="1" applyBorder="1" applyAlignment="1">
      <alignment horizontal="center" wrapText="1"/>
    </xf>
    <xf numFmtId="0" fontId="45" fillId="0" borderId="0" xfId="3" applyFont="1" applyAlignment="1">
      <alignment horizontal="left" wrapText="1"/>
    </xf>
    <xf numFmtId="0" fontId="45" fillId="0" borderId="0" xfId="3" applyFont="1" applyAlignment="1">
      <alignment wrapText="1"/>
    </xf>
    <xf numFmtId="0" fontId="12" fillId="0" borderId="0" xfId="3" applyFont="1"/>
    <xf numFmtId="0" fontId="44" fillId="0" borderId="4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2" xfId="0" applyFont="1" applyFill="1" applyBorder="1" applyAlignment="1">
      <alignment vertical="center" wrapText="1"/>
    </xf>
    <xf numFmtId="0" fontId="44" fillId="0" borderId="1" xfId="0" applyFont="1" applyFill="1" applyBorder="1" applyAlignment="1">
      <alignment vertical="center" wrapText="1"/>
    </xf>
    <xf numFmtId="9" fontId="44"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9" fontId="44" fillId="0" borderId="1" xfId="1" applyFont="1" applyBorder="1" applyAlignment="1">
      <alignment horizontal="center" vertical="center"/>
    </xf>
    <xf numFmtId="9" fontId="42" fillId="0" borderId="1" xfId="1" applyFont="1" applyFill="1" applyBorder="1" applyAlignment="1">
      <alignment horizontal="center" vertical="center"/>
    </xf>
    <xf numFmtId="9" fontId="44" fillId="0" borderId="1" xfId="1" applyFont="1" applyBorder="1" applyAlignment="1">
      <alignment horizontal="center" vertical="center" textRotation="255"/>
    </xf>
    <xf numFmtId="0" fontId="44" fillId="0" borderId="97" xfId="0" applyFont="1" applyFill="1" applyBorder="1" applyAlignment="1">
      <alignment horizontal="center" vertical="center" wrapText="1"/>
    </xf>
    <xf numFmtId="0" fontId="44" fillId="0" borderId="58" xfId="0" applyFont="1" applyFill="1" applyBorder="1" applyAlignment="1">
      <alignment horizontal="center" vertical="center" wrapText="1"/>
    </xf>
    <xf numFmtId="0" fontId="44" fillId="0" borderId="32" xfId="0" applyFont="1" applyFill="1" applyBorder="1" applyAlignment="1">
      <alignment horizontal="center" vertical="center" wrapText="1"/>
    </xf>
    <xf numFmtId="0" fontId="44" fillId="0" borderId="56" xfId="0" applyFont="1" applyFill="1" applyBorder="1" applyAlignment="1">
      <alignment vertical="center" wrapText="1"/>
    </xf>
    <xf numFmtId="0" fontId="44" fillId="0" borderId="32" xfId="0" applyFont="1" applyFill="1" applyBorder="1" applyAlignment="1">
      <alignment vertical="center" wrapText="1"/>
    </xf>
    <xf numFmtId="9" fontId="44" fillId="0" borderId="32" xfId="0" applyNumberFormat="1" applyFont="1" applyBorder="1" applyAlignment="1">
      <alignment horizontal="center" vertical="center" wrapText="1"/>
    </xf>
    <xf numFmtId="0" fontId="5" fillId="0" borderId="32" xfId="0" applyFont="1" applyBorder="1" applyAlignment="1">
      <alignment horizontal="center" vertical="center" wrapText="1"/>
    </xf>
    <xf numFmtId="9" fontId="5" fillId="0" borderId="32" xfId="1" applyFont="1" applyBorder="1" applyAlignment="1">
      <alignment horizontal="center" vertical="center" wrapText="1"/>
    </xf>
    <xf numFmtId="0" fontId="42" fillId="0" borderId="32" xfId="0" applyFont="1" applyBorder="1" applyAlignment="1">
      <alignment horizontal="center" vertical="center" wrapText="1"/>
    </xf>
    <xf numFmtId="0" fontId="44" fillId="0" borderId="98" xfId="0" applyFont="1" applyFill="1" applyBorder="1" applyAlignment="1">
      <alignment vertical="center" wrapText="1"/>
    </xf>
    <xf numFmtId="9" fontId="44" fillId="0" borderId="32" xfId="1" applyFont="1" applyBorder="1" applyAlignment="1">
      <alignment horizontal="center" vertical="center"/>
    </xf>
    <xf numFmtId="9" fontId="42" fillId="0" borderId="32" xfId="1" applyFont="1" applyFill="1" applyBorder="1" applyAlignment="1">
      <alignment horizontal="center" vertical="center"/>
    </xf>
    <xf numFmtId="0" fontId="5" fillId="0" borderId="10" xfId="0" applyFont="1" applyBorder="1" applyAlignment="1">
      <alignment horizontal="center" wrapText="1"/>
    </xf>
    <xf numFmtId="0" fontId="5" fillId="0" borderId="0" xfId="0" applyFont="1" applyBorder="1" applyAlignment="1">
      <alignment horizontal="center" wrapText="1"/>
    </xf>
    <xf numFmtId="16" fontId="5" fillId="0" borderId="0" xfId="0" applyNumberFormat="1" applyFont="1" applyBorder="1" applyAlignment="1">
      <alignment wrapText="1"/>
    </xf>
    <xf numFmtId="0" fontId="44" fillId="0" borderId="0" xfId="0" applyFont="1" applyBorder="1" applyAlignment="1">
      <alignment wrapText="1"/>
    </xf>
    <xf numFmtId="0" fontId="5" fillId="0" borderId="43" xfId="0" applyFont="1" applyBorder="1" applyAlignment="1">
      <alignment vertical="center" wrapText="1"/>
    </xf>
    <xf numFmtId="0" fontId="5" fillId="0" borderId="30" xfId="0" applyFont="1" applyBorder="1" applyAlignment="1">
      <alignment horizontal="center" vertical="center" wrapText="1"/>
    </xf>
    <xf numFmtId="0" fontId="13" fillId="0" borderId="30" xfId="0" applyFont="1" applyFill="1" applyBorder="1" applyAlignment="1">
      <alignment vertical="center" wrapText="1"/>
    </xf>
    <xf numFmtId="0" fontId="13" fillId="0" borderId="30" xfId="0" applyFont="1" applyFill="1" applyBorder="1" applyAlignment="1" applyProtection="1">
      <alignment horizontal="center" vertical="center" wrapText="1"/>
      <protection hidden="1"/>
    </xf>
    <xf numFmtId="0" fontId="49" fillId="0" borderId="30" xfId="0" applyFont="1" applyFill="1" applyBorder="1" applyAlignment="1">
      <alignment horizontal="center" vertical="center" wrapText="1"/>
    </xf>
    <xf numFmtId="9" fontId="49" fillId="0" borderId="30" xfId="1" applyFont="1" applyFill="1" applyBorder="1" applyAlignment="1">
      <alignment horizontal="center" vertical="center" wrapText="1"/>
    </xf>
    <xf numFmtId="9" fontId="49" fillId="0" borderId="30" xfId="0" applyNumberFormat="1" applyFont="1" applyFill="1" applyBorder="1" applyAlignment="1">
      <alignment horizontal="center" vertical="center" wrapText="1"/>
    </xf>
    <xf numFmtId="10" fontId="49" fillId="0" borderId="1" xfId="0" applyNumberFormat="1" applyFont="1" applyFill="1" applyBorder="1" applyAlignment="1">
      <alignment vertical="center" wrapText="1"/>
    </xf>
    <xf numFmtId="0" fontId="9" fillId="5" borderId="30" xfId="0" applyFont="1" applyFill="1" applyBorder="1" applyAlignment="1">
      <alignment vertical="center" wrapText="1"/>
    </xf>
    <xf numFmtId="0" fontId="5" fillId="0" borderId="30" xfId="0" applyFont="1" applyBorder="1" applyAlignment="1">
      <alignment vertical="center" wrapText="1"/>
    </xf>
    <xf numFmtId="0" fontId="5" fillId="0" borderId="44" xfId="0" applyFont="1" applyBorder="1" applyAlignment="1">
      <alignment vertical="center" wrapText="1"/>
    </xf>
    <xf numFmtId="0" fontId="5" fillId="0" borderId="0" xfId="0" applyFont="1" applyBorder="1" applyAlignment="1">
      <alignment vertical="center" wrapText="1"/>
    </xf>
    <xf numFmtId="0" fontId="5"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98" xfId="0" applyBorder="1" applyAlignment="1">
      <alignment horizontal="center" vertical="center" wrapText="1"/>
    </xf>
    <xf numFmtId="0" fontId="5" fillId="0" borderId="98" xfId="0" applyFont="1" applyBorder="1" applyAlignment="1">
      <alignment horizontal="center" vertical="center" wrapText="1"/>
    </xf>
    <xf numFmtId="9" fontId="0" fillId="0" borderId="32" xfId="0" applyNumberFormat="1" applyBorder="1" applyAlignment="1">
      <alignment horizontal="center" vertical="center" wrapText="1"/>
    </xf>
    <xf numFmtId="0" fontId="5" fillId="2" borderId="32" xfId="0" applyFont="1" applyFill="1" applyBorder="1" applyAlignment="1">
      <alignment horizontal="center" vertical="center" wrapText="1"/>
    </xf>
    <xf numFmtId="9" fontId="5" fillId="2" borderId="32" xfId="1" applyFont="1" applyFill="1" applyBorder="1" applyAlignment="1">
      <alignment horizontal="center" vertical="center" wrapText="1"/>
    </xf>
    <xf numFmtId="0" fontId="9" fillId="5"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9" fillId="0" borderId="0" xfId="0" applyFont="1" applyAlignment="1">
      <alignment vertical="top" wrapText="1"/>
    </xf>
    <xf numFmtId="0" fontId="5" fillId="0" borderId="42"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hidden="1"/>
    </xf>
    <xf numFmtId="0" fontId="5" fillId="0" borderId="1" xfId="0" applyFont="1" applyFill="1" applyBorder="1" applyAlignment="1">
      <alignment horizontal="left" vertical="center" wrapText="1"/>
    </xf>
    <xf numFmtId="9" fontId="5" fillId="0" borderId="1" xfId="1"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9" fontId="5" fillId="0" borderId="1" xfId="1" applyFont="1" applyBorder="1" applyAlignment="1">
      <alignment horizontal="left" vertical="center" wrapText="1"/>
    </xf>
    <xf numFmtId="9" fontId="9" fillId="5" borderId="1" xfId="0" applyNumberFormat="1" applyFont="1" applyFill="1" applyBorder="1" applyAlignment="1">
      <alignment horizontal="left" vertical="center" wrapText="1"/>
    </xf>
    <xf numFmtId="9" fontId="5" fillId="0" borderId="45" xfId="1" applyFont="1" applyBorder="1" applyAlignment="1">
      <alignment horizontal="left" vertical="center" wrapText="1"/>
    </xf>
    <xf numFmtId="0" fontId="5" fillId="0" borderId="0" xfId="0" applyFont="1" applyBorder="1" applyAlignment="1">
      <alignment horizontal="left" vertical="center" wrapText="1"/>
    </xf>
    <xf numFmtId="0" fontId="9" fillId="5" borderId="1"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6" fillId="0" borderId="32" xfId="0" applyFont="1" applyFill="1" applyBorder="1" applyAlignment="1">
      <alignment horizontal="left" vertical="center" wrapText="1"/>
    </xf>
    <xf numFmtId="0" fontId="5" fillId="0" borderId="32" xfId="0" applyFont="1" applyFill="1" applyBorder="1" applyAlignment="1">
      <alignment horizontal="left" vertical="center" wrapText="1"/>
    </xf>
    <xf numFmtId="9" fontId="5" fillId="0" borderId="32" xfId="0" applyNumberFormat="1" applyFont="1" applyFill="1" applyBorder="1" applyAlignment="1">
      <alignment horizontal="left" vertical="center" wrapText="1"/>
    </xf>
    <xf numFmtId="9" fontId="5" fillId="0" borderId="32" xfId="1" applyFont="1" applyFill="1" applyBorder="1" applyAlignment="1">
      <alignment horizontal="left" vertical="center" wrapText="1"/>
    </xf>
    <xf numFmtId="9" fontId="5" fillId="0" borderId="32" xfId="1" applyFont="1" applyBorder="1" applyAlignment="1">
      <alignment horizontal="left" vertical="center" wrapText="1"/>
    </xf>
    <xf numFmtId="9" fontId="5" fillId="0" borderId="32" xfId="0" applyNumberFormat="1" applyFont="1" applyBorder="1" applyAlignment="1">
      <alignment horizontal="left" vertical="center" wrapText="1"/>
    </xf>
    <xf numFmtId="9" fontId="51" fillId="5" borderId="32" xfId="1" applyFont="1" applyFill="1" applyBorder="1" applyAlignment="1">
      <alignment horizontal="left" vertical="center" wrapText="1"/>
    </xf>
    <xf numFmtId="0" fontId="1" fillId="3" borderId="1" xfId="0" applyFont="1" applyFill="1" applyBorder="1" applyAlignment="1" applyProtection="1">
      <alignment horizontal="center" vertical="center" wrapText="1"/>
      <protection hidden="1"/>
    </xf>
    <xf numFmtId="0" fontId="1" fillId="21" borderId="1" xfId="0"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9" fontId="6" fillId="0" borderId="1" xfId="1" applyFont="1" applyBorder="1" applyAlignment="1">
      <alignment vertical="center" wrapText="1"/>
    </xf>
    <xf numFmtId="9" fontId="5" fillId="0" borderId="1" xfId="1" applyFont="1" applyBorder="1" applyAlignment="1">
      <alignment vertical="center" wrapText="1"/>
    </xf>
    <xf numFmtId="0" fontId="45" fillId="0" borderId="1" xfId="1" applyNumberFormat="1" applyFont="1" applyBorder="1" applyAlignment="1">
      <alignment horizontal="left" vertical="center" wrapText="1"/>
    </xf>
    <xf numFmtId="0" fontId="5" fillId="0" borderId="1" xfId="1" applyNumberFormat="1" applyFont="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6" fillId="0" borderId="1" xfId="1" applyFont="1" applyFill="1" applyBorder="1" applyAlignment="1">
      <alignment horizontal="center" vertical="center" wrapText="1"/>
    </xf>
    <xf numFmtId="0" fontId="5" fillId="0" borderId="1" xfId="0" applyFont="1" applyFill="1" applyBorder="1" applyAlignment="1">
      <alignment horizontal="center" wrapText="1"/>
    </xf>
    <xf numFmtId="0" fontId="52" fillId="0" borderId="0" xfId="0" applyFont="1" applyAlignment="1">
      <alignment vertical="top" wrapText="1"/>
    </xf>
    <xf numFmtId="0" fontId="52" fillId="0" borderId="22" xfId="0" applyFont="1" applyBorder="1" applyAlignment="1">
      <alignment vertical="top" wrapText="1"/>
    </xf>
    <xf numFmtId="9" fontId="5" fillId="0" borderId="0" xfId="1" applyFont="1" applyAlignment="1">
      <alignment wrapText="1"/>
    </xf>
    <xf numFmtId="0" fontId="26" fillId="0" borderId="27" xfId="0" applyFont="1" applyBorder="1" applyAlignment="1">
      <alignment horizontal="center" vertical="center" wrapText="1"/>
    </xf>
    <xf numFmtId="0" fontId="26" fillId="0" borderId="19" xfId="0" applyFont="1" applyBorder="1" applyAlignment="1">
      <alignment horizontal="center" vertical="center" wrapText="1"/>
    </xf>
    <xf numFmtId="9" fontId="26" fillId="0" borderId="19" xfId="1" applyFont="1" applyFill="1" applyBorder="1" applyAlignment="1">
      <alignment horizontal="center" vertical="center" wrapText="1"/>
    </xf>
    <xf numFmtId="0" fontId="26" fillId="0" borderId="12" xfId="0" applyFont="1" applyBorder="1" applyAlignment="1">
      <alignment horizontal="center" vertical="center" wrapText="1"/>
    </xf>
    <xf numFmtId="0" fontId="26" fillId="2" borderId="38" xfId="0" applyFont="1" applyFill="1" applyBorder="1" applyAlignment="1">
      <alignment horizontal="center" vertical="center" wrapText="1"/>
    </xf>
    <xf numFmtId="0" fontId="26" fillId="2" borderId="39" xfId="0" applyFont="1" applyFill="1" applyBorder="1" applyAlignment="1">
      <alignment horizontal="center" vertical="center" wrapText="1"/>
    </xf>
    <xf numFmtId="9" fontId="26" fillId="2" borderId="39" xfId="1" applyNumberFormat="1" applyFont="1" applyFill="1" applyBorder="1" applyAlignment="1">
      <alignment horizontal="center" vertical="center" wrapText="1"/>
    </xf>
    <xf numFmtId="9" fontId="9" fillId="2" borderId="39" xfId="1" applyNumberFormat="1" applyFont="1" applyFill="1" applyBorder="1" applyAlignment="1">
      <alignment horizontal="center" vertical="center" wrapText="1"/>
    </xf>
    <xf numFmtId="0" fontId="53" fillId="2" borderId="39" xfId="0" applyFont="1" applyFill="1" applyBorder="1" applyAlignment="1">
      <alignment horizontal="center" vertical="center" wrapText="1"/>
    </xf>
    <xf numFmtId="0" fontId="53" fillId="2" borderId="41" xfId="0" applyFont="1" applyFill="1" applyBorder="1" applyAlignment="1">
      <alignment horizontal="center" vertical="center" wrapText="1"/>
    </xf>
    <xf numFmtId="0" fontId="36" fillId="0" borderId="42" xfId="0" applyFont="1" applyBorder="1" applyAlignment="1">
      <alignment horizontal="center" vertical="center" wrapText="1"/>
    </xf>
    <xf numFmtId="0" fontId="36" fillId="0" borderId="1" xfId="0" applyFont="1" applyBorder="1" applyAlignment="1">
      <alignment horizontal="center" vertical="center" wrapText="1"/>
    </xf>
    <xf numFmtId="0" fontId="26" fillId="2" borderId="42" xfId="0" applyFont="1" applyFill="1" applyBorder="1" applyAlignment="1">
      <alignment horizontal="center" vertical="center" wrapText="1"/>
    </xf>
    <xf numFmtId="0" fontId="26" fillId="2" borderId="1" xfId="0" applyFont="1" applyFill="1" applyBorder="1" applyAlignment="1">
      <alignment horizontal="center" vertical="center" wrapText="1"/>
    </xf>
    <xf numFmtId="9" fontId="26" fillId="2" borderId="1" xfId="1" applyFont="1" applyFill="1" applyBorder="1" applyAlignment="1">
      <alignment horizontal="center" vertical="center" wrapText="1"/>
    </xf>
    <xf numFmtId="9" fontId="9" fillId="2" borderId="1" xfId="1" applyNumberFormat="1"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45" xfId="0" applyFont="1" applyFill="1" applyBorder="1" applyAlignment="1">
      <alignment horizontal="center" vertical="center" wrapText="1"/>
    </xf>
    <xf numFmtId="9" fontId="36" fillId="0" borderId="1" xfId="1" applyFont="1" applyFill="1" applyBorder="1" applyAlignment="1">
      <alignment horizontal="center" vertical="center" wrapText="1"/>
    </xf>
    <xf numFmtId="0" fontId="26" fillId="0" borderId="42" xfId="0" applyFont="1" applyBorder="1" applyAlignment="1">
      <alignment horizontal="center" vertical="center" wrapText="1"/>
    </xf>
    <xf numFmtId="0" fontId="53" fillId="0" borderId="1" xfId="0" applyFont="1" applyBorder="1" applyAlignment="1">
      <alignment horizontal="center" vertical="center" wrapText="1"/>
    </xf>
    <xf numFmtId="9" fontId="26" fillId="0" borderId="1" xfId="1" applyFont="1" applyFill="1" applyBorder="1" applyAlignment="1">
      <alignment horizontal="center" vertical="center" wrapText="1"/>
    </xf>
    <xf numFmtId="0" fontId="26" fillId="0" borderId="2" xfId="0" applyFont="1" applyBorder="1" applyAlignment="1">
      <alignment horizontal="center" vertical="center" wrapText="1"/>
    </xf>
    <xf numFmtId="9" fontId="26" fillId="2" borderId="42" xfId="0" applyNumberFormat="1" applyFont="1" applyFill="1" applyBorder="1" applyAlignment="1">
      <alignment horizontal="center" vertical="center" wrapText="1"/>
    </xf>
    <xf numFmtId="0" fontId="26" fillId="2" borderId="1" xfId="1" applyNumberFormat="1" applyFont="1" applyFill="1" applyBorder="1" applyAlignment="1">
      <alignment horizontal="center" vertical="center" wrapText="1"/>
    </xf>
    <xf numFmtId="9" fontId="26"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36" fillId="0" borderId="32" xfId="0" applyFont="1" applyBorder="1" applyAlignment="1">
      <alignment horizontal="center" vertical="center" wrapText="1"/>
    </xf>
    <xf numFmtId="9" fontId="36" fillId="0" borderId="32" xfId="1" applyFont="1" applyFill="1" applyBorder="1" applyAlignment="1">
      <alignment horizontal="center" vertical="center" wrapText="1"/>
    </xf>
    <xf numFmtId="0" fontId="36" fillId="0" borderId="98" xfId="0" applyFont="1" applyBorder="1" applyAlignment="1">
      <alignment horizontal="center" vertical="center" wrapText="1"/>
    </xf>
    <xf numFmtId="9" fontId="26" fillId="2" borderId="31" xfId="0" applyNumberFormat="1" applyFont="1" applyFill="1" applyBorder="1" applyAlignment="1">
      <alignment horizontal="center" vertical="center" wrapText="1"/>
    </xf>
    <xf numFmtId="0" fontId="26" fillId="2" borderId="32" xfId="0" applyFont="1" applyFill="1" applyBorder="1" applyAlignment="1">
      <alignment horizontal="center" vertical="center" wrapText="1"/>
    </xf>
    <xf numFmtId="9" fontId="26" fillId="2" borderId="32" xfId="1" applyNumberFormat="1" applyFont="1" applyFill="1" applyBorder="1" applyAlignment="1">
      <alignment horizontal="center" vertical="center" wrapText="1"/>
    </xf>
    <xf numFmtId="9" fontId="26" fillId="2" borderId="32" xfId="0" applyNumberFormat="1" applyFont="1" applyFill="1" applyBorder="1" applyAlignment="1">
      <alignment horizontal="center" vertical="center" wrapText="1"/>
    </xf>
    <xf numFmtId="9" fontId="9" fillId="2" borderId="32" xfId="1" applyNumberFormat="1" applyFont="1" applyFill="1" applyBorder="1" applyAlignment="1">
      <alignment horizontal="center" vertical="center" wrapText="1"/>
    </xf>
    <xf numFmtId="0" fontId="53" fillId="2" borderId="32" xfId="0" applyFont="1" applyFill="1" applyBorder="1" applyAlignment="1">
      <alignment horizontal="center" vertical="center" wrapText="1"/>
    </xf>
    <xf numFmtId="0" fontId="53" fillId="2" borderId="33" xfId="0" applyFont="1" applyFill="1" applyBorder="1" applyAlignment="1">
      <alignment horizontal="center" vertical="center" wrapText="1"/>
    </xf>
    <xf numFmtId="0" fontId="6" fillId="0" borderId="0" xfId="0" applyFont="1" applyAlignment="1">
      <alignment wrapText="1"/>
    </xf>
    <xf numFmtId="0" fontId="0" fillId="0" borderId="0" xfId="0"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hidden="1"/>
    </xf>
    <xf numFmtId="0" fontId="0" fillId="0" borderId="10" xfId="0" applyBorder="1" applyAlignment="1">
      <alignment horizontal="justify" vertical="top" wrapText="1"/>
    </xf>
    <xf numFmtId="0" fontId="0" fillId="0" borderId="0" xfId="0" applyAlignment="1">
      <alignment horizontal="justify" vertical="top" wrapText="1"/>
    </xf>
    <xf numFmtId="0" fontId="0" fillId="0" borderId="11" xfId="0" applyBorder="1" applyAlignment="1">
      <alignment horizontal="justify" vertical="top" wrapText="1"/>
    </xf>
    <xf numFmtId="0" fontId="1"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top" wrapText="1"/>
      <protection hidden="1"/>
    </xf>
    <xf numFmtId="0" fontId="1" fillId="2" borderId="17"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18"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left" vertical="top" wrapText="1"/>
      <protection hidden="1"/>
    </xf>
    <xf numFmtId="0" fontId="1" fillId="2" borderId="2" xfId="0" applyFont="1" applyFill="1" applyBorder="1" applyAlignment="1" applyProtection="1">
      <alignment horizontal="left" vertical="top" wrapText="1"/>
      <protection hidden="1"/>
    </xf>
    <xf numFmtId="0" fontId="1" fillId="2" borderId="20" xfId="0" applyFont="1" applyFill="1" applyBorder="1" applyAlignment="1" applyProtection="1">
      <alignment horizontal="left" vertical="top" wrapText="1"/>
      <protection hidden="1"/>
    </xf>
    <xf numFmtId="0" fontId="1" fillId="2" borderId="21" xfId="0" applyFont="1" applyFill="1" applyBorder="1" applyAlignment="1" applyProtection="1">
      <alignment horizontal="left" vertical="top" wrapText="1"/>
      <protection hidden="1"/>
    </xf>
    <xf numFmtId="0" fontId="1" fillId="2" borderId="1" xfId="0" applyFont="1" applyFill="1" applyBorder="1" applyAlignment="1" applyProtection="1">
      <alignment horizontal="left" vertical="top" wrapText="1"/>
      <protection hidden="1"/>
    </xf>
    <xf numFmtId="0" fontId="1" fillId="2" borderId="14" xfId="0" applyFont="1" applyFill="1" applyBorder="1" applyAlignment="1" applyProtection="1">
      <alignment horizontal="left" vertical="top" wrapText="1"/>
      <protection hidden="1"/>
    </xf>
    <xf numFmtId="0" fontId="1" fillId="2" borderId="15" xfId="0" applyFont="1" applyFill="1" applyBorder="1" applyAlignment="1" applyProtection="1">
      <alignment horizontal="left" vertical="top" wrapText="1"/>
      <protection hidden="1"/>
    </xf>
    <xf numFmtId="0" fontId="1" fillId="2" borderId="16" xfId="0" applyFont="1" applyFill="1" applyBorder="1" applyAlignment="1" applyProtection="1">
      <alignment horizontal="left" vertical="top" wrapText="1"/>
      <protection hidden="1"/>
    </xf>
    <xf numFmtId="0" fontId="1" fillId="2" borderId="12" xfId="0" applyFont="1" applyFill="1" applyBorder="1" applyAlignment="1" applyProtection="1">
      <alignment horizontal="left" vertical="top" wrapText="1"/>
      <protection hidden="1"/>
    </xf>
    <xf numFmtId="0" fontId="1" fillId="2" borderId="3" xfId="0" applyFont="1" applyFill="1" applyBorder="1" applyAlignment="1" applyProtection="1">
      <alignment horizontal="left" vertical="top" wrapText="1"/>
      <protection hidden="1"/>
    </xf>
    <xf numFmtId="0" fontId="1" fillId="2" borderId="13" xfId="0" applyFont="1" applyFill="1" applyBorder="1" applyAlignment="1" applyProtection="1">
      <alignment horizontal="left" vertical="top" wrapText="1"/>
      <protection hidden="1"/>
    </xf>
    <xf numFmtId="0" fontId="1" fillId="4" borderId="1"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8" fillId="2" borderId="17" xfId="0" applyFont="1" applyFill="1" applyBorder="1" applyAlignment="1" applyProtection="1">
      <alignment horizontal="center" vertical="center" wrapText="1"/>
      <protection hidden="1"/>
    </xf>
    <xf numFmtId="0" fontId="18" fillId="2" borderId="15" xfId="0" applyFont="1" applyFill="1" applyBorder="1" applyAlignment="1" applyProtection="1">
      <alignment horizontal="center" vertical="center" wrapText="1"/>
      <protection hidden="1"/>
    </xf>
    <xf numFmtId="0" fontId="18" fillId="2" borderId="18" xfId="0" applyFont="1" applyFill="1" applyBorder="1" applyAlignment="1" applyProtection="1">
      <alignment horizontal="center" vertical="center" wrapText="1"/>
      <protection hidden="1"/>
    </xf>
    <xf numFmtId="0" fontId="18" fillId="2" borderId="5"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0" fontId="18" fillId="2" borderId="6" xfId="0" applyFont="1" applyFill="1" applyBorder="1" applyAlignment="1" applyProtection="1">
      <alignment horizontal="center" vertical="center" wrapText="1"/>
      <protection hidden="1"/>
    </xf>
    <xf numFmtId="0" fontId="18" fillId="2" borderId="7" xfId="0" applyFont="1" applyFill="1" applyBorder="1" applyAlignment="1" applyProtection="1">
      <alignment horizontal="center" vertical="center" wrapText="1"/>
      <protection hidden="1"/>
    </xf>
    <xf numFmtId="0" fontId="18" fillId="2" borderId="8" xfId="0" applyFont="1" applyFill="1" applyBorder="1" applyAlignment="1" applyProtection="1">
      <alignment horizontal="center" vertical="center" wrapText="1"/>
      <protection hidden="1"/>
    </xf>
    <xf numFmtId="0" fontId="18" fillId="2" borderId="9"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left" vertical="top" wrapText="1"/>
      <protection hidden="1"/>
    </xf>
    <xf numFmtId="0" fontId="1" fillId="2" borderId="18" xfId="0" applyFont="1" applyFill="1" applyBorder="1" applyAlignment="1" applyProtection="1">
      <alignment horizontal="left" vertical="top" wrapText="1"/>
      <protection hidden="1"/>
    </xf>
    <xf numFmtId="0" fontId="1" fillId="2" borderId="7" xfId="0" applyFont="1" applyFill="1" applyBorder="1" applyAlignment="1" applyProtection="1">
      <alignment horizontal="left" vertical="top" wrapText="1"/>
      <protection hidden="1"/>
    </xf>
    <xf numFmtId="0" fontId="1" fillId="2" borderId="8" xfId="0" applyFont="1" applyFill="1" applyBorder="1" applyAlignment="1" applyProtection="1">
      <alignment horizontal="left" vertical="top" wrapText="1"/>
      <protection hidden="1"/>
    </xf>
    <xf numFmtId="0" fontId="1" fillId="2" borderId="9" xfId="0" applyFont="1" applyFill="1" applyBorder="1" applyAlignment="1" applyProtection="1">
      <alignment horizontal="left" vertical="top" wrapText="1"/>
      <protection hidden="1"/>
    </xf>
    <xf numFmtId="0" fontId="1" fillId="21" borderId="1" xfId="0" applyFont="1" applyFill="1" applyBorder="1" applyAlignment="1" applyProtection="1">
      <alignment horizontal="center" vertical="center" wrapText="1"/>
      <protection hidden="1"/>
    </xf>
    <xf numFmtId="0" fontId="1" fillId="5" borderId="19" xfId="0" applyFont="1" applyFill="1" applyBorder="1" applyAlignment="1" applyProtection="1">
      <alignment horizontal="center" vertical="center" wrapText="1"/>
      <protection hidden="1"/>
    </xf>
    <xf numFmtId="0" fontId="1" fillId="21" borderId="1" xfId="0" applyFont="1" applyFill="1" applyBorder="1" applyAlignment="1" applyProtection="1">
      <alignment horizontal="center" vertical="top" wrapText="1"/>
      <protection hidden="1"/>
    </xf>
    <xf numFmtId="0" fontId="7" fillId="0" borderId="22" xfId="0" applyFont="1" applyBorder="1" applyAlignment="1">
      <alignment horizontal="left" vertical="top" wrapText="1"/>
    </xf>
    <xf numFmtId="0" fontId="52" fillId="0" borderId="4" xfId="0" applyFont="1" applyBorder="1" applyAlignment="1">
      <alignment horizontal="left" vertical="top" wrapText="1"/>
    </xf>
    <xf numFmtId="0" fontId="52" fillId="0" borderId="10" xfId="0" applyFont="1" applyBorder="1" applyAlignment="1">
      <alignment horizontal="left" vertical="top" wrapText="1"/>
    </xf>
    <xf numFmtId="0" fontId="52" fillId="0" borderId="0" xfId="0" applyFont="1" applyAlignment="1">
      <alignment horizontal="left" vertical="top" wrapText="1"/>
    </xf>
    <xf numFmtId="0" fontId="9" fillId="5" borderId="1" xfId="0" applyFont="1" applyFill="1" applyBorder="1" applyAlignment="1">
      <alignment horizontal="center" wrapText="1"/>
    </xf>
    <xf numFmtId="0" fontId="9" fillId="5" borderId="30" xfId="0" applyFont="1" applyFill="1" applyBorder="1" applyAlignment="1">
      <alignment horizontal="center" wrapText="1"/>
    </xf>
    <xf numFmtId="0" fontId="9" fillId="5" borderId="19" xfId="0" applyFont="1" applyFill="1" applyBorder="1" applyAlignment="1">
      <alignment horizontal="center" wrapText="1"/>
    </xf>
    <xf numFmtId="0" fontId="9" fillId="3" borderId="1" xfId="0" applyFont="1" applyFill="1" applyBorder="1" applyAlignment="1">
      <alignment horizontal="center" wrapText="1"/>
    </xf>
    <xf numFmtId="0" fontId="21" fillId="2" borderId="0" xfId="0" applyFont="1" applyFill="1" applyAlignment="1">
      <alignment horizontal="left" vertical="center" wrapText="1"/>
    </xf>
    <xf numFmtId="0" fontId="0" fillId="2" borderId="0" xfId="0" applyFill="1" applyAlignment="1">
      <alignment horizontal="left" vertical="center" wrapText="1"/>
    </xf>
    <xf numFmtId="0" fontId="22" fillId="2" borderId="0" xfId="0" applyFont="1" applyFill="1" applyAlignment="1">
      <alignment horizontal="left" vertical="center" wrapText="1"/>
    </xf>
    <xf numFmtId="0" fontId="21" fillId="0" borderId="0" xfId="0" applyFont="1" applyFill="1" applyAlignment="1">
      <alignment horizontal="left" vertical="center" wrapText="1"/>
    </xf>
    <xf numFmtId="0" fontId="0" fillId="0" borderId="0" xfId="0" applyFill="1" applyAlignment="1">
      <alignment horizontal="left" vertical="center" wrapText="1"/>
    </xf>
    <xf numFmtId="0" fontId="11" fillId="0" borderId="5" xfId="0" applyFont="1" applyFill="1" applyBorder="1" applyAlignment="1">
      <alignment horizontal="left" vertical="center"/>
    </xf>
    <xf numFmtId="0" fontId="11" fillId="0" borderId="0" xfId="0" applyFont="1" applyFill="1" applyAlignment="1">
      <alignment horizontal="left" vertical="center"/>
    </xf>
    <xf numFmtId="0" fontId="11" fillId="0" borderId="6" xfId="0" applyFont="1" applyFill="1" applyBorder="1" applyAlignment="1">
      <alignment horizontal="left" vertical="center"/>
    </xf>
    <xf numFmtId="0" fontId="9" fillId="5" borderId="3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1" fillId="6" borderId="46" xfId="0" applyFont="1" applyFill="1" applyBorder="1" applyAlignment="1" applyProtection="1">
      <alignment horizontal="center" vertical="center" wrapText="1"/>
      <protection hidden="1"/>
    </xf>
    <xf numFmtId="0" fontId="1" fillId="6" borderId="47" xfId="0" applyFont="1" applyFill="1" applyBorder="1" applyAlignment="1" applyProtection="1">
      <alignment horizontal="center" vertical="center" wrapText="1"/>
      <protection hidden="1"/>
    </xf>
    <xf numFmtId="0" fontId="1" fillId="6" borderId="48" xfId="0" applyFont="1" applyFill="1" applyBorder="1" applyAlignment="1" applyProtection="1">
      <alignment horizontal="center" vertical="center" wrapText="1"/>
      <protection hidden="1"/>
    </xf>
    <xf numFmtId="0" fontId="9" fillId="4" borderId="1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14" fillId="2" borderId="24" xfId="0" applyFont="1" applyFill="1" applyBorder="1" applyAlignment="1" applyProtection="1">
      <alignment horizontal="center" vertical="center" wrapText="1"/>
      <protection hidden="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6" fillId="2" borderId="27" xfId="0" applyFont="1" applyFill="1" applyBorder="1" applyAlignment="1" applyProtection="1">
      <alignment horizontal="left" vertical="center" wrapText="1"/>
      <protection hidden="1"/>
    </xf>
    <xf numFmtId="0" fontId="16" fillId="2" borderId="19"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wrapText="1"/>
      <protection hidden="1"/>
    </xf>
    <xf numFmtId="0" fontId="1" fillId="2" borderId="12" xfId="0" applyFont="1" applyFill="1" applyBorder="1" applyAlignment="1" applyProtection="1">
      <alignment horizontal="left" vertical="center" wrapText="1"/>
      <protection hidden="1"/>
    </xf>
    <xf numFmtId="0" fontId="1" fillId="2" borderId="27" xfId="0" applyFont="1" applyFill="1" applyBorder="1" applyAlignment="1" applyProtection="1">
      <alignment horizontal="left" vertical="top" wrapText="1"/>
      <protection hidden="1"/>
    </xf>
    <xf numFmtId="0" fontId="1" fillId="2" borderId="28" xfId="0" applyFont="1" applyFill="1" applyBorder="1" applyAlignment="1" applyProtection="1">
      <alignment horizontal="left" vertical="top" wrapText="1"/>
      <protection hidden="1"/>
    </xf>
    <xf numFmtId="0" fontId="1" fillId="2" borderId="31" xfId="0" applyFont="1" applyFill="1" applyBorder="1" applyAlignment="1" applyProtection="1">
      <alignment horizontal="left" vertical="top" wrapText="1"/>
      <protection hidden="1"/>
    </xf>
    <xf numFmtId="0" fontId="1" fillId="2" borderId="32" xfId="0" applyFont="1" applyFill="1" applyBorder="1" applyAlignment="1" applyProtection="1">
      <alignment horizontal="left" vertical="top" wrapText="1"/>
      <protection hidden="1"/>
    </xf>
    <xf numFmtId="0" fontId="1" fillId="2" borderId="33" xfId="0" applyFont="1" applyFill="1" applyBorder="1" applyAlignment="1" applyProtection="1">
      <alignment horizontal="left" vertical="top" wrapText="1"/>
      <protection hidden="1"/>
    </xf>
    <xf numFmtId="0" fontId="16" fillId="2" borderId="29" xfId="0" applyFont="1" applyFill="1" applyBorder="1" applyAlignment="1" applyProtection="1">
      <alignment horizontal="left" vertical="center" wrapText="1"/>
      <protection hidden="1"/>
    </xf>
    <xf numFmtId="0" fontId="16" fillId="2" borderId="4" xfId="0" applyFont="1" applyFill="1" applyBorder="1" applyAlignment="1" applyProtection="1">
      <alignment horizontal="left" vertical="center" wrapText="1"/>
      <protection hidden="1"/>
    </xf>
    <xf numFmtId="0" fontId="16" fillId="2" borderId="23" xfId="0" applyFont="1" applyFill="1" applyBorder="1" applyAlignment="1" applyProtection="1">
      <alignment horizontal="left" vertical="center" wrapText="1"/>
      <protection hidden="1"/>
    </xf>
    <xf numFmtId="0" fontId="1" fillId="2" borderId="30" xfId="0" applyFont="1" applyFill="1" applyBorder="1" applyAlignment="1" applyProtection="1">
      <alignment horizontal="left" vertical="center" wrapText="1"/>
      <protection hidden="1"/>
    </xf>
    <xf numFmtId="0" fontId="1" fillId="2" borderId="22" xfId="0" applyFont="1" applyFill="1" applyBorder="1" applyAlignment="1" applyProtection="1">
      <alignment horizontal="left" vertical="center" wrapText="1"/>
      <protection hidden="1"/>
    </xf>
    <xf numFmtId="0" fontId="1" fillId="3" borderId="39" xfId="0" applyFont="1" applyFill="1" applyBorder="1" applyAlignment="1" applyProtection="1">
      <alignment horizontal="center" vertical="center" wrapText="1"/>
      <protection hidden="1"/>
    </xf>
    <xf numFmtId="0" fontId="1" fillId="3" borderId="40"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wrapText="1"/>
      <protection hidden="1"/>
    </xf>
    <xf numFmtId="0" fontId="9" fillId="4" borderId="27"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1" fillId="3" borderId="34"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4" borderId="34" xfId="0" applyFont="1" applyFill="1" applyBorder="1" applyAlignment="1" applyProtection="1">
      <alignment horizontal="center" vertical="center" wrapText="1"/>
      <protection hidden="1"/>
    </xf>
    <xf numFmtId="0" fontId="1" fillId="4" borderId="35" xfId="0" applyFont="1" applyFill="1" applyBorder="1" applyAlignment="1" applyProtection="1">
      <alignment horizontal="center" vertical="center" wrapText="1"/>
      <protection hidden="1"/>
    </xf>
    <xf numFmtId="0" fontId="1" fillId="4" borderId="37" xfId="0" applyFont="1" applyFill="1" applyBorder="1" applyAlignment="1" applyProtection="1">
      <alignment horizontal="center" vertical="center" wrapText="1"/>
      <protection hidden="1"/>
    </xf>
    <xf numFmtId="0" fontId="1" fillId="5" borderId="15" xfId="0" applyFont="1" applyFill="1" applyBorder="1" applyAlignment="1" applyProtection="1">
      <alignment horizontal="center" vertical="center" wrapText="1"/>
      <protection hidden="1"/>
    </xf>
    <xf numFmtId="0" fontId="1" fillId="5" borderId="18" xfId="0" applyFont="1" applyFill="1" applyBorder="1" applyAlignment="1" applyProtection="1">
      <alignment horizontal="center" vertical="center" wrapText="1"/>
      <protection hidden="1"/>
    </xf>
    <xf numFmtId="0" fontId="1" fillId="3" borderId="38" xfId="0" applyFont="1" applyFill="1" applyBorder="1" applyAlignment="1" applyProtection="1">
      <alignment horizontal="center" vertical="center" wrapText="1"/>
      <protection hidden="1"/>
    </xf>
    <xf numFmtId="0" fontId="1" fillId="3" borderId="42" xfId="0" applyFont="1" applyFill="1" applyBorder="1" applyAlignment="1" applyProtection="1">
      <alignment horizontal="center" vertical="center" wrapText="1"/>
      <protection hidden="1"/>
    </xf>
    <xf numFmtId="0" fontId="1" fillId="3" borderId="39" xfId="0" applyFont="1" applyFill="1" applyBorder="1" applyAlignment="1" applyProtection="1">
      <alignment horizontal="center" vertical="top" wrapText="1"/>
      <protection hidden="1"/>
    </xf>
    <xf numFmtId="0" fontId="24" fillId="15" borderId="30" xfId="0" applyFont="1" applyFill="1" applyBorder="1" applyAlignment="1">
      <alignment horizontal="center" wrapText="1"/>
    </xf>
    <xf numFmtId="0" fontId="24" fillId="15" borderId="19" xfId="0" applyFont="1" applyFill="1" applyBorder="1" applyAlignment="1">
      <alignment horizontal="center" wrapText="1"/>
    </xf>
    <xf numFmtId="0" fontId="24" fillId="15" borderId="44" xfId="0" applyFont="1" applyFill="1" applyBorder="1" applyAlignment="1">
      <alignment horizontal="center" wrapText="1"/>
    </xf>
    <xf numFmtId="0" fontId="24" fillId="15" borderId="28" xfId="0" applyFont="1" applyFill="1" applyBorder="1" applyAlignment="1">
      <alignment horizontal="center" wrapText="1"/>
    </xf>
    <xf numFmtId="0" fontId="3" fillId="0" borderId="1" xfId="0" applyFont="1" applyBorder="1" applyAlignment="1" applyProtection="1">
      <alignment vertical="center" wrapText="1"/>
      <protection hidden="1"/>
    </xf>
    <xf numFmtId="0" fontId="3" fillId="0" borderId="2" xfId="0" applyFont="1" applyBorder="1" applyAlignment="1" applyProtection="1">
      <alignment horizontal="left" vertical="center" wrapText="1"/>
      <protection hidden="1"/>
    </xf>
    <xf numFmtId="0" fontId="3" fillId="0" borderId="20" xfId="0" applyFont="1" applyBorder="1" applyAlignment="1" applyProtection="1">
      <alignment horizontal="left" vertical="center" wrapText="1"/>
      <protection hidden="1"/>
    </xf>
    <xf numFmtId="0" fontId="3" fillId="0" borderId="21" xfId="0" applyFont="1" applyBorder="1" applyAlignment="1" applyProtection="1">
      <alignment horizontal="left" vertical="center" wrapText="1"/>
      <protection hidden="1"/>
    </xf>
    <xf numFmtId="0" fontId="3" fillId="0" borderId="2" xfId="0" applyFont="1" applyBorder="1" applyAlignment="1" applyProtection="1">
      <alignment vertical="center" wrapText="1"/>
      <protection hidden="1"/>
    </xf>
    <xf numFmtId="0" fontId="3" fillId="0" borderId="20" xfId="0" applyFont="1" applyBorder="1" applyAlignment="1" applyProtection="1">
      <alignment vertical="center" wrapText="1"/>
      <protection hidden="1"/>
    </xf>
    <xf numFmtId="0" fontId="3" fillId="0" borderId="21" xfId="0" applyFont="1" applyBorder="1" applyAlignment="1" applyProtection="1">
      <alignment vertical="center" wrapText="1"/>
      <protection hidden="1"/>
    </xf>
    <xf numFmtId="0" fontId="24" fillId="14" borderId="30" xfId="0" applyFont="1" applyFill="1" applyBorder="1" applyAlignment="1">
      <alignment horizontal="center" wrapText="1"/>
    </xf>
    <xf numFmtId="0" fontId="24" fillId="14" borderId="19" xfId="0" applyFont="1" applyFill="1" applyBorder="1" applyAlignment="1">
      <alignment horizontal="center" wrapText="1"/>
    </xf>
    <xf numFmtId="0" fontId="1" fillId="13" borderId="30" xfId="0" applyFont="1" applyFill="1" applyBorder="1" applyAlignment="1" applyProtection="1">
      <alignment horizontal="center" vertical="center" wrapText="1"/>
      <protection hidden="1"/>
    </xf>
    <xf numFmtId="0" fontId="1" fillId="13" borderId="19" xfId="0" applyFont="1" applyFill="1" applyBorder="1" applyAlignment="1" applyProtection="1">
      <alignment horizontal="center" vertical="center" wrapText="1"/>
      <protection hidden="1"/>
    </xf>
    <xf numFmtId="0" fontId="1" fillId="13" borderId="50" xfId="0" applyFont="1" applyFill="1" applyBorder="1" applyAlignment="1" applyProtection="1">
      <alignment horizontal="center" vertical="center" wrapText="1"/>
      <protection hidden="1"/>
    </xf>
    <xf numFmtId="0" fontId="1" fillId="13" borderId="20" xfId="0" applyFont="1" applyFill="1" applyBorder="1" applyAlignment="1" applyProtection="1">
      <alignment horizontal="center" vertical="center" wrapText="1"/>
      <protection hidden="1"/>
    </xf>
    <xf numFmtId="0" fontId="1" fillId="13" borderId="21" xfId="0" applyFont="1" applyFill="1" applyBorder="1" applyAlignment="1" applyProtection="1">
      <alignment horizontal="center" vertical="center" wrapText="1"/>
      <protection hidden="1"/>
    </xf>
    <xf numFmtId="0" fontId="1" fillId="14" borderId="2" xfId="0" applyFont="1" applyFill="1" applyBorder="1" applyAlignment="1" applyProtection="1">
      <alignment horizontal="center" vertical="center" wrapText="1"/>
      <protection hidden="1"/>
    </xf>
    <xf numFmtId="0" fontId="1" fillId="14" borderId="20" xfId="0" applyFont="1" applyFill="1" applyBorder="1" applyAlignment="1" applyProtection="1">
      <alignment horizontal="center" vertical="center" wrapText="1"/>
      <protection hidden="1"/>
    </xf>
    <xf numFmtId="0" fontId="1" fillId="14" borderId="21" xfId="0" applyFont="1" applyFill="1" applyBorder="1" applyAlignment="1" applyProtection="1">
      <alignment horizontal="center" vertical="center" wrapText="1"/>
      <protection hidden="1"/>
    </xf>
    <xf numFmtId="0" fontId="1" fillId="15" borderId="2" xfId="0" applyFont="1" applyFill="1" applyBorder="1" applyAlignment="1" applyProtection="1">
      <alignment horizontal="center" vertical="center" wrapText="1"/>
      <protection hidden="1"/>
    </xf>
    <xf numFmtId="0" fontId="1" fillId="15" borderId="20" xfId="0" applyFont="1" applyFill="1" applyBorder="1" applyAlignment="1" applyProtection="1">
      <alignment horizontal="center" vertical="center" wrapText="1"/>
      <protection hidden="1"/>
    </xf>
    <xf numFmtId="0" fontId="1" fillId="15" borderId="51" xfId="0" applyFont="1" applyFill="1" applyBorder="1" applyAlignment="1" applyProtection="1">
      <alignment horizontal="center" vertical="center" wrapText="1"/>
      <protection hidden="1"/>
    </xf>
    <xf numFmtId="0" fontId="1" fillId="13" borderId="43" xfId="0" applyFont="1" applyFill="1" applyBorder="1" applyAlignment="1" applyProtection="1">
      <alignment horizontal="center" vertical="center" wrapText="1"/>
      <protection hidden="1"/>
    </xf>
    <xf numFmtId="0" fontId="1" fillId="13" borderId="27" xfId="0" applyFont="1" applyFill="1" applyBorder="1" applyAlignment="1" applyProtection="1">
      <alignment horizontal="center" vertical="center" wrapText="1"/>
      <protection hidden="1"/>
    </xf>
    <xf numFmtId="0" fontId="1" fillId="13" borderId="2" xfId="0" applyFont="1" applyFill="1" applyBorder="1" applyAlignment="1" applyProtection="1">
      <alignment horizontal="center" vertical="top" wrapText="1"/>
      <protection hidden="1"/>
    </xf>
    <xf numFmtId="0" fontId="1" fillId="13" borderId="20" xfId="0" applyFont="1" applyFill="1" applyBorder="1" applyAlignment="1" applyProtection="1">
      <alignment horizontal="center" vertical="top" wrapText="1"/>
      <protection hidden="1"/>
    </xf>
    <xf numFmtId="0" fontId="1" fillId="13" borderId="21" xfId="0" applyFont="1" applyFill="1" applyBorder="1" applyAlignment="1" applyProtection="1">
      <alignment horizontal="center" vertical="top" wrapText="1"/>
      <protection hidden="1"/>
    </xf>
    <xf numFmtId="0" fontId="1" fillId="13" borderId="2" xfId="0" applyFont="1" applyFill="1" applyBorder="1" applyAlignment="1" applyProtection="1">
      <alignment horizontal="center" vertical="center" wrapText="1"/>
      <protection hidden="1"/>
    </xf>
    <xf numFmtId="0" fontId="1" fillId="12" borderId="49" xfId="0" applyFont="1" applyFill="1" applyBorder="1" applyAlignment="1" applyProtection="1">
      <alignment horizontal="left" vertical="top" wrapText="1"/>
      <protection hidden="1"/>
    </xf>
    <xf numFmtId="0" fontId="1" fillId="12" borderId="3" xfId="0" applyFont="1" applyFill="1" applyBorder="1" applyAlignment="1" applyProtection="1">
      <alignment horizontal="left" vertical="top" wrapText="1"/>
      <protection hidden="1"/>
    </xf>
    <xf numFmtId="0" fontId="1" fillId="12" borderId="13" xfId="0" applyFont="1" applyFill="1" applyBorder="1" applyAlignment="1" applyProtection="1">
      <alignment horizontal="left" vertical="top" wrapText="1"/>
      <protection hidden="1"/>
    </xf>
    <xf numFmtId="0" fontId="1" fillId="12" borderId="12" xfId="0" applyFont="1" applyFill="1" applyBorder="1" applyAlignment="1" applyProtection="1">
      <alignment horizontal="left" vertical="top" wrapText="1"/>
      <protection hidden="1"/>
    </xf>
    <xf numFmtId="0" fontId="1" fillId="12" borderId="19" xfId="0" applyFont="1" applyFill="1" applyBorder="1" applyAlignment="1" applyProtection="1">
      <alignment horizontal="left" vertical="top" wrapText="1"/>
      <protection hidden="1"/>
    </xf>
    <xf numFmtId="0" fontId="1" fillId="12" borderId="28" xfId="0" applyFont="1" applyFill="1" applyBorder="1" applyAlignment="1" applyProtection="1">
      <alignment horizontal="left" vertical="top" wrapText="1"/>
      <protection hidden="1"/>
    </xf>
    <xf numFmtId="0" fontId="1" fillId="12" borderId="1" xfId="0" applyFont="1" applyFill="1" applyBorder="1" applyAlignment="1" applyProtection="1">
      <alignment horizontal="left" vertical="top" wrapText="1"/>
      <protection hidden="1"/>
    </xf>
    <xf numFmtId="0" fontId="1" fillId="12" borderId="45" xfId="0" applyFont="1" applyFill="1" applyBorder="1" applyAlignment="1" applyProtection="1">
      <alignment horizontal="left" vertical="top" wrapText="1"/>
      <protection hidden="1"/>
    </xf>
    <xf numFmtId="0" fontId="1" fillId="12" borderId="50" xfId="0" applyFont="1" applyFill="1" applyBorder="1" applyAlignment="1" applyProtection="1">
      <alignment horizontal="left" vertical="top" wrapText="1"/>
      <protection hidden="1"/>
    </xf>
    <xf numFmtId="0" fontId="1" fillId="12" borderId="20" xfId="0" applyFont="1" applyFill="1" applyBorder="1" applyAlignment="1" applyProtection="1">
      <alignment horizontal="left" vertical="top" wrapText="1"/>
      <protection hidden="1"/>
    </xf>
    <xf numFmtId="0" fontId="1" fillId="12" borderId="21" xfId="0" applyFont="1" applyFill="1" applyBorder="1" applyAlignment="1" applyProtection="1">
      <alignment horizontal="left" vertical="top" wrapText="1"/>
      <protection hidden="1"/>
    </xf>
    <xf numFmtId="0" fontId="1" fillId="12" borderId="2" xfId="0" applyFont="1" applyFill="1" applyBorder="1" applyAlignment="1" applyProtection="1">
      <alignment horizontal="left" vertical="top" wrapText="1"/>
      <protection hidden="1"/>
    </xf>
    <xf numFmtId="0" fontId="3" fillId="0" borderId="1" xfId="0" applyFont="1" applyBorder="1" applyAlignment="1" applyProtection="1">
      <alignment horizontal="left" vertical="center" wrapText="1"/>
      <protection hidden="1"/>
    </xf>
    <xf numFmtId="0" fontId="1" fillId="0" borderId="50" xfId="0" applyFont="1" applyBorder="1" applyAlignment="1" applyProtection="1">
      <alignment horizontal="center" vertical="center" wrapText="1"/>
      <protection hidden="1"/>
    </xf>
    <xf numFmtId="0" fontId="1" fillId="0" borderId="20" xfId="0" applyFont="1" applyBorder="1" applyAlignment="1" applyProtection="1">
      <alignment horizontal="center" vertical="center" wrapText="1"/>
      <protection hidden="1"/>
    </xf>
    <xf numFmtId="0" fontId="1" fillId="0" borderId="51" xfId="0" applyFont="1" applyBorder="1" applyAlignment="1" applyProtection="1">
      <alignment horizontal="center" vertical="center" wrapText="1"/>
      <protection hidden="1"/>
    </xf>
    <xf numFmtId="0" fontId="24"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wrapText="1"/>
    </xf>
    <xf numFmtId="0" fontId="9" fillId="5" borderId="45" xfId="0" applyFont="1" applyFill="1" applyBorder="1" applyAlignment="1">
      <alignment horizontal="center" wrapText="1"/>
    </xf>
    <xf numFmtId="0" fontId="9" fillId="5" borderId="44" xfId="0" applyFont="1" applyFill="1" applyBorder="1" applyAlignment="1">
      <alignment horizontal="center" wrapText="1"/>
    </xf>
    <xf numFmtId="0" fontId="9" fillId="0" borderId="0" xfId="0" applyFont="1" applyAlignment="1">
      <alignment horizontal="center" wrapText="1"/>
    </xf>
    <xf numFmtId="0" fontId="36" fillId="2" borderId="0" xfId="0" applyFont="1" applyFill="1" applyAlignment="1">
      <alignment horizontal="left" vertical="top" wrapText="1"/>
    </xf>
    <xf numFmtId="0" fontId="35" fillId="0" borderId="0" xfId="0" applyFont="1" applyBorder="1" applyAlignment="1">
      <alignment horizontal="center" vertical="top" wrapText="1"/>
    </xf>
    <xf numFmtId="0" fontId="36" fillId="2" borderId="0" xfId="0" applyFont="1" applyFill="1" applyBorder="1" applyAlignment="1">
      <alignment horizontal="left" vertical="top" wrapText="1"/>
    </xf>
    <xf numFmtId="0" fontId="9" fillId="0" borderId="0" xfId="0" applyFont="1" applyBorder="1" applyAlignment="1">
      <alignment horizontal="center" wrapText="1"/>
    </xf>
    <xf numFmtId="0" fontId="9" fillId="4" borderId="1" xfId="0" applyFont="1" applyFill="1" applyBorder="1" applyAlignment="1">
      <alignment horizontal="center" wrapText="1"/>
    </xf>
    <xf numFmtId="0" fontId="30" fillId="3" borderId="1" xfId="0" applyFont="1" applyFill="1" applyBorder="1" applyAlignment="1" applyProtection="1">
      <alignment horizontal="center" vertical="center" wrapText="1"/>
      <protection hidden="1"/>
    </xf>
    <xf numFmtId="0" fontId="1" fillId="6" borderId="43" xfId="0" applyFont="1" applyFill="1" applyBorder="1" applyAlignment="1" applyProtection="1">
      <alignment horizontal="center" vertical="center" wrapText="1"/>
      <protection hidden="1"/>
    </xf>
    <xf numFmtId="0" fontId="1" fillId="6" borderId="30" xfId="0" applyFont="1" applyFill="1" applyBorder="1" applyAlignment="1" applyProtection="1">
      <alignment horizontal="center" vertical="center" wrapText="1"/>
      <protection hidden="1"/>
    </xf>
    <xf numFmtId="0" fontId="1" fillId="6" borderId="44" xfId="0" applyFont="1" applyFill="1" applyBorder="1" applyAlignment="1" applyProtection="1">
      <alignment horizontal="center" vertical="center" wrapText="1"/>
      <protection hidden="1"/>
    </xf>
    <xf numFmtId="0" fontId="9" fillId="5" borderId="19" xfId="0" applyFont="1" applyFill="1" applyBorder="1" applyAlignment="1">
      <alignment horizontal="center" vertical="center" wrapText="1"/>
    </xf>
    <xf numFmtId="0" fontId="1" fillId="5" borderId="2" xfId="0" applyFont="1" applyFill="1" applyBorder="1" applyAlignment="1" applyProtection="1">
      <alignment horizontal="center" vertical="center" wrapText="1"/>
      <protection hidden="1"/>
    </xf>
    <xf numFmtId="0" fontId="1" fillId="5" borderId="20" xfId="0" applyFont="1" applyFill="1" applyBorder="1" applyAlignment="1" applyProtection="1">
      <alignment horizontal="center" vertical="center" wrapText="1"/>
      <protection hidden="1"/>
    </xf>
    <xf numFmtId="0" fontId="1" fillId="5" borderId="51" xfId="0" applyFont="1" applyFill="1" applyBorder="1" applyAlignment="1" applyProtection="1">
      <alignment horizontal="center" vertical="center" wrapText="1"/>
      <protection hidden="1"/>
    </xf>
    <xf numFmtId="0" fontId="1" fillId="2" borderId="52" xfId="0" applyFont="1" applyFill="1" applyBorder="1" applyAlignment="1" applyProtection="1">
      <alignment horizontal="left" vertical="top" wrapText="1"/>
      <protection hidden="1"/>
    </xf>
    <xf numFmtId="0" fontId="1" fillId="2" borderId="50" xfId="0" applyFont="1" applyFill="1" applyBorder="1" applyAlignment="1" applyProtection="1">
      <alignment horizontal="left" vertical="top" wrapText="1"/>
      <protection hidden="1"/>
    </xf>
    <xf numFmtId="0" fontId="1" fillId="2" borderId="45" xfId="0" applyFont="1" applyFill="1" applyBorder="1" applyAlignment="1" applyProtection="1">
      <alignment horizontal="left" vertical="top" wrapText="1"/>
      <protection hidden="1"/>
    </xf>
    <xf numFmtId="0" fontId="1" fillId="2" borderId="42" xfId="0" applyFont="1" applyFill="1" applyBorder="1" applyAlignment="1" applyProtection="1">
      <alignment horizontal="left" vertical="top" wrapText="1"/>
      <protection hidden="1"/>
    </xf>
    <xf numFmtId="0" fontId="1" fillId="3" borderId="53" xfId="0" applyFont="1" applyFill="1" applyBorder="1" applyAlignment="1" applyProtection="1">
      <alignment horizontal="center" vertical="center" wrapText="1"/>
      <protection hidden="1"/>
    </xf>
    <xf numFmtId="0" fontId="1" fillId="4" borderId="39" xfId="0" applyFont="1" applyFill="1" applyBorder="1" applyAlignment="1" applyProtection="1">
      <alignment horizontal="center" vertical="center" wrapText="1"/>
      <protection hidden="1"/>
    </xf>
    <xf numFmtId="0" fontId="1" fillId="5" borderId="40" xfId="0" applyFont="1" applyFill="1" applyBorder="1" applyAlignment="1" applyProtection="1">
      <alignment horizontal="center" vertical="center" wrapText="1"/>
      <protection hidden="1"/>
    </xf>
    <xf numFmtId="0" fontId="1" fillId="5" borderId="54" xfId="0" applyFont="1" applyFill="1" applyBorder="1" applyAlignment="1" applyProtection="1">
      <alignment horizontal="center" vertical="center" wrapText="1"/>
      <protection hidden="1"/>
    </xf>
    <xf numFmtId="0" fontId="1" fillId="5" borderId="55" xfId="0" applyFont="1" applyFill="1" applyBorder="1" applyAlignment="1" applyProtection="1">
      <alignment horizontal="center" vertical="center" wrapText="1"/>
      <protection hidden="1"/>
    </xf>
    <xf numFmtId="0" fontId="1" fillId="3" borderId="31" xfId="0" applyFont="1" applyFill="1" applyBorder="1" applyAlignment="1" applyProtection="1">
      <alignment horizontal="center" vertical="center" wrapText="1"/>
      <protection hidden="1"/>
    </xf>
    <xf numFmtId="0" fontId="1" fillId="3" borderId="22"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56" xfId="0" applyFont="1" applyFill="1" applyBorder="1" applyAlignment="1" applyProtection="1">
      <alignment horizontal="center" vertical="center" wrapText="1"/>
      <protection hidden="1"/>
    </xf>
    <xf numFmtId="0" fontId="1" fillId="3" borderId="8" xfId="0" applyFont="1" applyFill="1" applyBorder="1" applyAlignment="1" applyProtection="1">
      <alignment horizontal="center" vertical="center" wrapText="1"/>
      <protection hidden="1"/>
    </xf>
    <xf numFmtId="0" fontId="1" fillId="3" borderId="57" xfId="0" applyFont="1" applyFill="1" applyBorder="1" applyAlignment="1" applyProtection="1">
      <alignment horizontal="center" vertical="center" wrapText="1"/>
      <protection hidden="1"/>
    </xf>
    <xf numFmtId="0" fontId="1" fillId="3" borderId="32" xfId="0" applyFont="1" applyFill="1" applyBorder="1" applyAlignment="1" applyProtection="1">
      <alignment horizontal="center" vertical="center" wrapText="1"/>
      <protection hidden="1"/>
    </xf>
    <xf numFmtId="0" fontId="9" fillId="4" borderId="32" xfId="0" applyFont="1" applyFill="1" applyBorder="1" applyAlignment="1">
      <alignment horizontal="center" vertical="center" wrapText="1"/>
    </xf>
    <xf numFmtId="0" fontId="1" fillId="6" borderId="42" xfId="0" applyFont="1" applyFill="1" applyBorder="1" applyAlignment="1" applyProtection="1">
      <alignment horizontal="center" vertical="center" wrapText="1"/>
      <protection hidden="1"/>
    </xf>
    <xf numFmtId="0" fontId="1" fillId="6" borderId="45" xfId="0" applyFont="1" applyFill="1" applyBorder="1" applyAlignment="1" applyProtection="1">
      <alignment horizontal="center" vertical="center" wrapText="1"/>
      <protection hidden="1"/>
    </xf>
    <xf numFmtId="0" fontId="9" fillId="5" borderId="32"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33" xfId="0" applyFont="1" applyFill="1" applyBorder="1" applyAlignment="1">
      <alignment horizontal="center" vertical="center" wrapText="1"/>
    </xf>
    <xf numFmtId="49" fontId="11" fillId="2" borderId="7" xfId="0" applyNumberFormat="1" applyFont="1" applyFill="1" applyBorder="1" applyAlignment="1">
      <alignment horizontal="left" vertical="top" wrapText="1"/>
    </xf>
    <xf numFmtId="49" fontId="11" fillId="2" borderId="59" xfId="0" applyNumberFormat="1" applyFont="1" applyFill="1" applyBorder="1" applyAlignment="1">
      <alignment horizontal="left" vertical="top" wrapText="1"/>
    </xf>
    <xf numFmtId="49" fontId="11" fillId="2" borderId="60" xfId="0" applyNumberFormat="1" applyFont="1" applyFill="1" applyBorder="1" applyAlignment="1">
      <alignment horizontal="left" vertical="top" wrapText="1"/>
    </xf>
    <xf numFmtId="0" fontId="42" fillId="18" borderId="67" xfId="3" applyFont="1" applyFill="1" applyBorder="1" applyAlignment="1">
      <alignment horizontal="center" vertical="center" wrapText="1"/>
    </xf>
    <xf numFmtId="0" fontId="41" fillId="0" borderId="65" xfId="3" applyFont="1" applyBorder="1"/>
    <xf numFmtId="0" fontId="41" fillId="0" borderId="76" xfId="3" applyFont="1" applyBorder="1"/>
    <xf numFmtId="0" fontId="42" fillId="16" borderId="77" xfId="3" applyFont="1" applyFill="1" applyBorder="1" applyAlignment="1">
      <alignment horizontal="center" vertical="center" wrapText="1"/>
    </xf>
    <xf numFmtId="0" fontId="41" fillId="0" borderId="83" xfId="3" applyFont="1" applyBorder="1"/>
    <xf numFmtId="0" fontId="42" fillId="16" borderId="78" xfId="3" applyFont="1" applyFill="1" applyBorder="1" applyAlignment="1">
      <alignment horizontal="center" vertical="top" wrapText="1"/>
    </xf>
    <xf numFmtId="0" fontId="41" fillId="0" borderId="79" xfId="3" applyFont="1" applyBorder="1"/>
    <xf numFmtId="0" fontId="41" fillId="0" borderId="80" xfId="3" applyFont="1" applyBorder="1"/>
    <xf numFmtId="0" fontId="42" fillId="16" borderId="81" xfId="3" applyFont="1" applyFill="1" applyBorder="1" applyAlignment="1">
      <alignment horizontal="center" vertical="center" wrapText="1"/>
    </xf>
    <xf numFmtId="0" fontId="41" fillId="0" borderId="84" xfId="3" applyFont="1" applyBorder="1"/>
    <xf numFmtId="0" fontId="40" fillId="11" borderId="61" xfId="3" applyFont="1" applyFill="1" applyBorder="1" applyAlignment="1">
      <alignment horizontal="center" vertical="center" wrapText="1"/>
    </xf>
    <xf numFmtId="0" fontId="41" fillId="0" borderId="62" xfId="3" applyFont="1" applyBorder="1"/>
    <xf numFmtId="0" fontId="41" fillId="0" borderId="63" xfId="3" applyFont="1" applyBorder="1"/>
    <xf numFmtId="0" fontId="42" fillId="11" borderId="64" xfId="3" applyFont="1" applyFill="1" applyBorder="1" applyAlignment="1">
      <alignment horizontal="left" vertical="top" wrapText="1"/>
    </xf>
    <xf numFmtId="0" fontId="41" fillId="0" borderId="66" xfId="3" applyFont="1" applyBorder="1"/>
    <xf numFmtId="0" fontId="42" fillId="11" borderId="67" xfId="3" applyFont="1" applyFill="1" applyBorder="1" applyAlignment="1">
      <alignment horizontal="left" vertical="top" wrapText="1"/>
    </xf>
    <xf numFmtId="0" fontId="42" fillId="11" borderId="68" xfId="3" applyFont="1" applyFill="1" applyBorder="1" applyAlignment="1">
      <alignment horizontal="left" vertical="top" wrapText="1"/>
    </xf>
    <xf numFmtId="0" fontId="41" fillId="0" borderId="73" xfId="3" applyFont="1" applyBorder="1"/>
    <xf numFmtId="0" fontId="41" fillId="0" borderId="74" xfId="3" applyFont="1" applyBorder="1"/>
    <xf numFmtId="0" fontId="41" fillId="0" borderId="75" xfId="3" applyFont="1" applyBorder="1"/>
    <xf numFmtId="0" fontId="42" fillId="11" borderId="69" xfId="3" applyFont="1" applyFill="1" applyBorder="1" applyAlignment="1">
      <alignment horizontal="left" vertical="top" wrapText="1"/>
    </xf>
    <xf numFmtId="0" fontId="41" fillId="0" borderId="70" xfId="3" applyFont="1" applyBorder="1"/>
    <xf numFmtId="0" fontId="41" fillId="0" borderId="71" xfId="3" applyFont="1" applyBorder="1"/>
    <xf numFmtId="0" fontId="42" fillId="11" borderId="72" xfId="3" applyFont="1" applyFill="1" applyBorder="1" applyAlignment="1">
      <alignment horizontal="left" vertical="top" wrapText="1"/>
    </xf>
    <xf numFmtId="0" fontId="43" fillId="17" borderId="81" xfId="3" applyFont="1" applyFill="1" applyBorder="1" applyAlignment="1">
      <alignment horizontal="center" wrapText="1"/>
    </xf>
    <xf numFmtId="0" fontId="42" fillId="16" borderId="78" xfId="3" applyFont="1" applyFill="1" applyBorder="1" applyAlignment="1">
      <alignment horizontal="center" vertical="center" wrapText="1"/>
    </xf>
    <xf numFmtId="0" fontId="42" fillId="16" borderId="64" xfId="3" applyFont="1" applyFill="1" applyBorder="1" applyAlignment="1">
      <alignment horizontal="center" vertical="center" wrapText="1"/>
    </xf>
    <xf numFmtId="0" fontId="42" fillId="17" borderId="67" xfId="3" applyFont="1" applyFill="1" applyBorder="1" applyAlignment="1">
      <alignment horizontal="center" vertical="center" wrapText="1"/>
    </xf>
    <xf numFmtId="0" fontId="45" fillId="0" borderId="81" xfId="3" applyFont="1" applyBorder="1" applyAlignment="1">
      <alignment horizontal="center" vertical="center" wrapText="1"/>
    </xf>
    <xf numFmtId="0" fontId="41" fillId="0" borderId="89" xfId="3" applyFont="1" applyBorder="1"/>
    <xf numFmtId="0" fontId="43" fillId="18" borderId="81" xfId="3" applyFont="1" applyFill="1" applyBorder="1" applyAlignment="1">
      <alignment horizontal="center" wrapText="1"/>
    </xf>
    <xf numFmtId="0" fontId="43" fillId="18" borderId="82" xfId="3" applyFont="1" applyFill="1" applyBorder="1" applyAlignment="1">
      <alignment horizontal="center" wrapText="1"/>
    </xf>
    <xf numFmtId="0" fontId="41" fillId="0" borderId="85" xfId="3" applyFont="1" applyBorder="1"/>
    <xf numFmtId="0" fontId="12" fillId="0" borderId="84" xfId="3" applyFont="1" applyBorder="1"/>
    <xf numFmtId="0" fontId="39" fillId="0" borderId="81" xfId="3" applyBorder="1" applyAlignment="1">
      <alignment horizontal="center" vertical="center" wrapText="1"/>
    </xf>
    <xf numFmtId="0" fontId="42" fillId="0" borderId="77" xfId="3" applyFont="1" applyBorder="1" applyAlignment="1">
      <alignment horizontal="center" vertical="center" wrapText="1"/>
    </xf>
    <xf numFmtId="0" fontId="42" fillId="0" borderId="83" xfId="3" applyFont="1" applyBorder="1" applyAlignment="1">
      <alignment horizontal="center" vertical="center" wrapText="1"/>
    </xf>
    <xf numFmtId="0" fontId="41" fillId="0" borderId="88" xfId="3" applyFont="1" applyBorder="1"/>
    <xf numFmtId="0" fontId="45" fillId="0" borderId="84" xfId="3" applyFont="1" applyBorder="1" applyAlignment="1">
      <alignment horizontal="center" vertical="center" wrapText="1"/>
    </xf>
    <xf numFmtId="0" fontId="39" fillId="0" borderId="84" xfId="3" applyBorder="1" applyAlignment="1">
      <alignment horizontal="center" vertical="center" wrapText="1"/>
    </xf>
    <xf numFmtId="0" fontId="42" fillId="0" borderId="81" xfId="3" applyFont="1" applyBorder="1" applyAlignment="1">
      <alignment horizontal="center" vertical="center" wrapText="1"/>
    </xf>
    <xf numFmtId="0" fontId="43" fillId="0" borderId="77" xfId="3" applyFont="1" applyBorder="1" applyAlignment="1">
      <alignment horizontal="center" vertical="center" wrapText="1"/>
    </xf>
    <xf numFmtId="0" fontId="43" fillId="0" borderId="0" xfId="3" applyFont="1" applyAlignment="1">
      <alignment horizontal="left" vertical="center" wrapText="1"/>
    </xf>
    <xf numFmtId="0" fontId="45" fillId="0" borderId="0" xfId="3" applyFont="1" applyAlignment="1">
      <alignment horizontal="left" vertical="center" wrapText="1"/>
    </xf>
    <xf numFmtId="0" fontId="42" fillId="20" borderId="93" xfId="3" applyFont="1" applyFill="1" applyBorder="1" applyAlignment="1">
      <alignment horizontal="center" vertical="center" wrapText="1"/>
    </xf>
    <xf numFmtId="0" fontId="41" fillId="0" borderId="94" xfId="3" applyFont="1" applyBorder="1"/>
    <xf numFmtId="0" fontId="41" fillId="0" borderId="95" xfId="3" applyFont="1" applyBorder="1"/>
    <xf numFmtId="0" fontId="43" fillId="0" borderId="62" xfId="3" applyFont="1" applyBorder="1" applyAlignment="1">
      <alignment horizontal="left" vertical="center" wrapText="1"/>
    </xf>
    <xf numFmtId="0" fontId="43" fillId="0" borderId="83" xfId="3" applyFont="1" applyBorder="1" applyAlignment="1">
      <alignment horizontal="center" vertical="center" wrapText="1"/>
    </xf>
    <xf numFmtId="0" fontId="41" fillId="0" borderId="91" xfId="3" applyFont="1" applyBorder="1"/>
    <xf numFmtId="0" fontId="1" fillId="2" borderId="2" xfId="0" applyFont="1" applyFill="1" applyBorder="1" applyAlignment="1" applyProtection="1">
      <alignment horizontal="left" vertical="center" wrapText="1"/>
      <protection hidden="1"/>
    </xf>
    <xf numFmtId="0" fontId="1" fillId="2" borderId="20" xfId="0" applyFont="1" applyFill="1" applyBorder="1" applyAlignment="1" applyProtection="1">
      <alignment horizontal="left" vertical="center" wrapText="1"/>
      <protection hidden="1"/>
    </xf>
    <xf numFmtId="0" fontId="1" fillId="2" borderId="21"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center"/>
      <protection hidden="1"/>
    </xf>
    <xf numFmtId="0" fontId="9" fillId="4" borderId="30" xfId="0" applyFont="1" applyFill="1" applyBorder="1" applyAlignment="1">
      <alignment horizontal="center" wrapText="1"/>
    </xf>
    <xf numFmtId="0" fontId="9" fillId="5" borderId="47" xfId="0" applyFont="1" applyFill="1" applyBorder="1" applyAlignment="1">
      <alignment horizontal="center" wrapText="1"/>
    </xf>
    <xf numFmtId="0" fontId="1" fillId="2" borderId="5" xfId="0" applyFont="1" applyFill="1" applyBorder="1" applyAlignment="1" applyProtection="1">
      <alignment horizontal="left" vertical="top" wrapText="1"/>
      <protection hidden="1"/>
    </xf>
    <xf numFmtId="0" fontId="1" fillId="2" borderId="0" xfId="0" applyFont="1" applyFill="1" applyBorder="1" applyAlignment="1" applyProtection="1">
      <alignment horizontal="left" vertical="top" wrapText="1"/>
      <protection hidden="1"/>
    </xf>
    <xf numFmtId="0" fontId="1" fillId="2" borderId="6" xfId="0" applyFont="1" applyFill="1" applyBorder="1" applyAlignment="1" applyProtection="1">
      <alignment horizontal="left" vertical="top" wrapText="1"/>
      <protection hidden="1"/>
    </xf>
    <xf numFmtId="0" fontId="1" fillId="2" borderId="29" xfId="0" applyFont="1" applyFill="1" applyBorder="1" applyAlignment="1" applyProtection="1">
      <alignment horizontal="left" vertical="top" wrapText="1"/>
      <protection hidden="1"/>
    </xf>
    <xf numFmtId="0" fontId="1" fillId="2" borderId="4" xfId="0" applyFont="1" applyFill="1" applyBorder="1" applyAlignment="1" applyProtection="1">
      <alignment horizontal="left" vertical="top" wrapText="1"/>
      <protection hidden="1"/>
    </xf>
    <xf numFmtId="0" fontId="1" fillId="2" borderId="23" xfId="0" applyFont="1" applyFill="1" applyBorder="1" applyAlignment="1" applyProtection="1">
      <alignment horizontal="left" vertical="top" wrapText="1"/>
      <protection hidden="1"/>
    </xf>
    <xf numFmtId="0" fontId="1" fillId="2" borderId="30" xfId="0" applyFont="1" applyFill="1" applyBorder="1" applyAlignment="1" applyProtection="1">
      <alignment horizontal="left" vertical="top" wrapText="1"/>
      <protection hidden="1"/>
    </xf>
    <xf numFmtId="0" fontId="1" fillId="2" borderId="22" xfId="0" applyFont="1" applyFill="1" applyBorder="1" applyAlignment="1" applyProtection="1">
      <alignment horizontal="left" vertical="top" wrapText="1"/>
      <protection hidden="1"/>
    </xf>
    <xf numFmtId="0" fontId="9" fillId="4" borderId="39" xfId="0" applyFont="1" applyFill="1" applyBorder="1" applyAlignment="1">
      <alignment horizontal="center" wrapText="1"/>
    </xf>
    <xf numFmtId="0" fontId="1" fillId="5" borderId="37" xfId="0" applyFont="1" applyFill="1" applyBorder="1" applyAlignment="1" applyProtection="1">
      <alignment horizontal="center" vertical="center" wrapText="1"/>
      <protection hidden="1"/>
    </xf>
    <xf numFmtId="0" fontId="1" fillId="5" borderId="25" xfId="0" applyFont="1" applyFill="1" applyBorder="1" applyAlignment="1" applyProtection="1">
      <alignment horizontal="center" vertical="center" wrapText="1"/>
      <protection hidden="1"/>
    </xf>
    <xf numFmtId="0" fontId="1" fillId="5" borderId="26" xfId="0" applyFont="1" applyFill="1" applyBorder="1" applyAlignment="1" applyProtection="1">
      <alignment horizontal="center" vertical="center" wrapText="1"/>
      <protection hidden="1"/>
    </xf>
    <xf numFmtId="0" fontId="9" fillId="5" borderId="96" xfId="0" applyFont="1" applyFill="1" applyBorder="1" applyAlignment="1">
      <alignment horizontal="center" wrapText="1"/>
    </xf>
    <xf numFmtId="0" fontId="9" fillId="5" borderId="39" xfId="0" applyFont="1" applyFill="1" applyBorder="1" applyAlignment="1">
      <alignment horizontal="center" wrapText="1"/>
    </xf>
    <xf numFmtId="0" fontId="31" fillId="0" borderId="24" xfId="0" applyFont="1" applyBorder="1" applyAlignment="1">
      <alignment horizontal="left" vertical="top" wrapText="1"/>
    </xf>
    <xf numFmtId="0" fontId="31" fillId="0" borderId="25" xfId="0" applyFont="1" applyBorder="1" applyAlignment="1">
      <alignment horizontal="left" vertical="top" wrapText="1"/>
    </xf>
    <xf numFmtId="0" fontId="31" fillId="0" borderId="26" xfId="0" applyFont="1" applyBorder="1" applyAlignment="1">
      <alignment horizontal="left" vertical="top" wrapText="1"/>
    </xf>
    <xf numFmtId="0" fontId="9" fillId="5" borderId="41" xfId="0" applyFont="1" applyFill="1" applyBorder="1" applyAlignment="1">
      <alignment horizontal="center" wrapText="1"/>
    </xf>
    <xf numFmtId="0" fontId="1" fillId="6" borderId="24" xfId="0" applyFont="1" applyFill="1" applyBorder="1" applyAlignment="1" applyProtection="1">
      <alignment horizontal="center" vertical="center" wrapText="1"/>
      <protection hidden="1"/>
    </xf>
    <xf numFmtId="0" fontId="1" fillId="6" borderId="25"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2" borderId="38" xfId="0" applyFont="1" applyFill="1" applyBorder="1" applyAlignment="1" applyProtection="1">
      <alignment horizontal="left" vertical="top" wrapText="1"/>
      <protection hidden="1"/>
    </xf>
    <xf numFmtId="0" fontId="1" fillId="2" borderId="39" xfId="0" applyFont="1" applyFill="1" applyBorder="1" applyAlignment="1" applyProtection="1">
      <alignment horizontal="left" vertical="top" wrapText="1"/>
      <protection hidden="1"/>
    </xf>
    <xf numFmtId="0" fontId="1" fillId="2" borderId="56" xfId="0" applyFont="1" applyFill="1" applyBorder="1" applyAlignment="1" applyProtection="1">
      <alignment horizontal="left" vertical="top" wrapText="1"/>
      <protection hidden="1"/>
    </xf>
    <xf numFmtId="0" fontId="1" fillId="2" borderId="99" xfId="0" applyFont="1" applyFill="1" applyBorder="1" applyAlignment="1" applyProtection="1">
      <alignment horizontal="left" vertical="top" wrapText="1"/>
      <protection hidden="1"/>
    </xf>
    <xf numFmtId="0" fontId="1" fillId="2" borderId="59" xfId="0" applyFont="1" applyFill="1" applyBorder="1" applyAlignment="1" applyProtection="1">
      <alignment horizontal="left" vertical="top" wrapText="1"/>
      <protection hidden="1"/>
    </xf>
    <xf numFmtId="0" fontId="1" fillId="2" borderId="100" xfId="0" applyFont="1" applyFill="1" applyBorder="1" applyAlignment="1" applyProtection="1">
      <alignment horizontal="left" vertical="top" wrapText="1"/>
      <protection hidden="1"/>
    </xf>
    <xf numFmtId="0" fontId="50" fillId="0" borderId="5"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6" xfId="0" applyFont="1" applyFill="1" applyBorder="1" applyAlignment="1">
      <alignment horizontal="left" vertical="top" wrapText="1"/>
    </xf>
    <xf numFmtId="0" fontId="9" fillId="0" borderId="0" xfId="0" applyFont="1" applyAlignment="1">
      <alignment horizontal="left" vertical="top" wrapText="1"/>
    </xf>
    <xf numFmtId="0" fontId="1" fillId="6" borderId="34" xfId="0" applyFont="1" applyFill="1" applyBorder="1" applyAlignment="1" applyProtection="1">
      <alignment horizontal="center" vertical="center" wrapText="1"/>
      <protection hidden="1"/>
    </xf>
    <xf numFmtId="0" fontId="1" fillId="6" borderId="35" xfId="0" applyFont="1" applyFill="1" applyBorder="1" applyAlignment="1" applyProtection="1">
      <alignment horizontal="center" vertical="center" wrapText="1"/>
      <protection hidden="1"/>
    </xf>
    <xf numFmtId="0" fontId="1" fillId="6" borderId="36" xfId="0" applyFont="1" applyFill="1" applyBorder="1" applyAlignment="1" applyProtection="1">
      <alignment horizontal="center" vertical="center" wrapText="1"/>
      <protection hidden="1"/>
    </xf>
    <xf numFmtId="0" fontId="9"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6" fillId="0" borderId="2" xfId="0" applyFont="1" applyBorder="1" applyAlignment="1">
      <alignment horizontal="center" wrapText="1"/>
    </xf>
    <xf numFmtId="0" fontId="6" fillId="0" borderId="21" xfId="0" applyFont="1" applyBorder="1" applyAlignment="1">
      <alignment horizontal="center" wrapText="1"/>
    </xf>
    <xf numFmtId="9" fontId="8" fillId="0" borderId="2" xfId="0" applyNumberFormat="1" applyFont="1" applyBorder="1" applyAlignment="1">
      <alignment horizontal="center" wrapText="1"/>
    </xf>
    <xf numFmtId="9" fontId="8" fillId="0" borderId="21" xfId="0" applyNumberFormat="1" applyFont="1" applyBorder="1" applyAlignment="1">
      <alignment horizontal="center" wrapText="1"/>
    </xf>
    <xf numFmtId="9" fontId="6" fillId="0" borderId="2" xfId="0" applyNumberFormat="1" applyFont="1" applyBorder="1" applyAlignment="1">
      <alignment horizontal="center" wrapText="1"/>
    </xf>
    <xf numFmtId="9" fontId="6" fillId="0" borderId="21" xfId="0" applyNumberFormat="1" applyFont="1" applyBorder="1" applyAlignment="1">
      <alignment horizontal="center" wrapText="1"/>
    </xf>
    <xf numFmtId="0" fontId="9" fillId="7" borderId="1" xfId="0" applyFont="1" applyFill="1" applyBorder="1" applyAlignment="1">
      <alignment horizontal="center" wrapText="1"/>
    </xf>
    <xf numFmtId="0" fontId="10" fillId="0" borderId="2"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8" fillId="0" borderId="1" xfId="0" applyFont="1" applyBorder="1" applyAlignment="1">
      <alignment horizontal="center" wrapText="1"/>
    </xf>
    <xf numFmtId="9" fontId="8" fillId="0" borderId="1" xfId="0" applyNumberFormat="1" applyFont="1" applyBorder="1" applyAlignment="1">
      <alignment horizontal="center" wrapText="1"/>
    </xf>
    <xf numFmtId="0" fontId="1" fillId="8" borderId="1" xfId="0"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wrapText="1"/>
      <protection hidden="1"/>
    </xf>
    <xf numFmtId="9" fontId="6" fillId="0" borderId="1" xfId="0" applyNumberFormat="1" applyFont="1" applyBorder="1" applyAlignment="1">
      <alignment horizontal="center" wrapText="1"/>
    </xf>
    <xf numFmtId="0" fontId="6" fillId="0" borderId="1" xfId="0" applyFont="1" applyBorder="1" applyAlignment="1">
      <alignment horizontal="center" wrapText="1"/>
    </xf>
    <xf numFmtId="0" fontId="8" fillId="0" borderId="2" xfId="0" applyFont="1" applyBorder="1" applyAlignment="1">
      <alignment horizontal="center" wrapText="1"/>
    </xf>
    <xf numFmtId="0" fontId="8" fillId="0" borderId="20" xfId="0" applyFont="1" applyBorder="1" applyAlignment="1">
      <alignment horizontal="center" wrapText="1"/>
    </xf>
    <xf numFmtId="0" fontId="8" fillId="0" borderId="21" xfId="0" applyFont="1" applyBorder="1" applyAlignment="1">
      <alignment horizontal="center" wrapText="1"/>
    </xf>
  </cellXfs>
  <cellStyles count="4">
    <cellStyle name="Millares 2" xfId="2"/>
    <cellStyle name="Normal" xfId="0" builtinId="0"/>
    <cellStyle name="Normal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96865</xdr:colOff>
      <xdr:row>10</xdr:row>
      <xdr:rowOff>306738</xdr:rowOff>
    </xdr:from>
    <xdr:to>
      <xdr:col>38</xdr:col>
      <xdr:colOff>387458</xdr:colOff>
      <xdr:row>10</xdr:row>
      <xdr:rowOff>855636</xdr:rowOff>
    </xdr:to>
    <xdr:sp macro="" textlink="">
      <xdr:nvSpPr>
        <xdr:cNvPr id="3" name="Flecha abajo 2">
          <a:extLst>
            <a:ext uri="{FF2B5EF4-FFF2-40B4-BE49-F238E27FC236}">
              <a16:creationId xmlns:a16="http://schemas.microsoft.com/office/drawing/2014/main" id="{00000000-0008-0000-0000-000003000000}"/>
            </a:ext>
          </a:extLst>
        </xdr:cNvPr>
        <xdr:cNvSpPr/>
      </xdr:nvSpPr>
      <xdr:spPr>
        <a:xfrm>
          <a:off x="24006229" y="3696992"/>
          <a:ext cx="290593" cy="5488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38</xdr:col>
      <xdr:colOff>80721</xdr:colOff>
      <xdr:row>9</xdr:row>
      <xdr:rowOff>242161</xdr:rowOff>
    </xdr:from>
    <xdr:to>
      <xdr:col>38</xdr:col>
      <xdr:colOff>371314</xdr:colOff>
      <xdr:row>9</xdr:row>
      <xdr:rowOff>791059</xdr:rowOff>
    </xdr:to>
    <xdr:sp macro="" textlink="">
      <xdr:nvSpPr>
        <xdr:cNvPr id="5" name="Flecha abajo 2">
          <a:extLst>
            <a:ext uri="{FF2B5EF4-FFF2-40B4-BE49-F238E27FC236}">
              <a16:creationId xmlns:a16="http://schemas.microsoft.com/office/drawing/2014/main" id="{5E4A58DC-CCED-4F87-8B95-2F5FFD2B960C}"/>
            </a:ext>
          </a:extLst>
        </xdr:cNvPr>
        <xdr:cNvSpPr/>
      </xdr:nvSpPr>
      <xdr:spPr>
        <a:xfrm>
          <a:off x="24103094" y="2679915"/>
          <a:ext cx="290593" cy="5488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38</xdr:col>
      <xdr:colOff>98051</xdr:colOff>
      <xdr:row>13</xdr:row>
      <xdr:rowOff>812426</xdr:rowOff>
    </xdr:from>
    <xdr:to>
      <xdr:col>38</xdr:col>
      <xdr:colOff>350184</xdr:colOff>
      <xdr:row>13</xdr:row>
      <xdr:rowOff>1386728</xdr:rowOff>
    </xdr:to>
    <xdr:sp macro="" textlink="">
      <xdr:nvSpPr>
        <xdr:cNvPr id="2" name="Flecha: hacia abajo 1">
          <a:extLst>
            <a:ext uri="{FF2B5EF4-FFF2-40B4-BE49-F238E27FC236}">
              <a16:creationId xmlns:a16="http://schemas.microsoft.com/office/drawing/2014/main" id="{BF934686-3D9F-98F0-0330-C48167935403}"/>
            </a:ext>
          </a:extLst>
        </xdr:cNvPr>
        <xdr:cNvSpPr/>
      </xdr:nvSpPr>
      <xdr:spPr>
        <a:xfrm>
          <a:off x="24302757" y="9300882"/>
          <a:ext cx="252133" cy="5743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38</xdr:col>
      <xdr:colOff>98051</xdr:colOff>
      <xdr:row>12</xdr:row>
      <xdr:rowOff>574302</xdr:rowOff>
    </xdr:from>
    <xdr:to>
      <xdr:col>38</xdr:col>
      <xdr:colOff>350184</xdr:colOff>
      <xdr:row>12</xdr:row>
      <xdr:rowOff>1148604</xdr:rowOff>
    </xdr:to>
    <xdr:sp macro="" textlink="">
      <xdr:nvSpPr>
        <xdr:cNvPr id="7" name="Flecha: hacia abajo 6">
          <a:extLst>
            <a:ext uri="{FF2B5EF4-FFF2-40B4-BE49-F238E27FC236}">
              <a16:creationId xmlns:a16="http://schemas.microsoft.com/office/drawing/2014/main" id="{EB5AEB38-696C-49D8-9A11-536B3BB6EE7E}"/>
            </a:ext>
          </a:extLst>
        </xdr:cNvPr>
        <xdr:cNvSpPr/>
      </xdr:nvSpPr>
      <xdr:spPr>
        <a:xfrm rot="10800000">
          <a:off x="24302757" y="7143751"/>
          <a:ext cx="252133" cy="5743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79375</xdr:colOff>
      <xdr:row>0</xdr:row>
      <xdr:rowOff>15875</xdr:rowOff>
    </xdr:from>
    <xdr:to>
      <xdr:col>4</xdr:col>
      <xdr:colOff>177382</xdr:colOff>
      <xdr:row>3</xdr:row>
      <xdr:rowOff>147686</xdr:rowOff>
    </xdr:to>
    <xdr:pic>
      <xdr:nvPicPr>
        <xdr:cNvPr id="8" name="Imagen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333375" y="15875"/>
          <a:ext cx="1066382" cy="608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114301</xdr:colOff>
      <xdr:row>0</xdr:row>
      <xdr:rowOff>19050</xdr:rowOff>
    </xdr:from>
    <xdr:to>
      <xdr:col>4</xdr:col>
      <xdr:colOff>304800</xdr:colOff>
      <xdr:row>3</xdr:row>
      <xdr:rowOff>171450</xdr:rowOff>
    </xdr:to>
    <xdr:pic>
      <xdr:nvPicPr>
        <xdr:cNvPr id="2" name="Imagen 4">
          <a:extLst>
            <a:ext uri="{FF2B5EF4-FFF2-40B4-BE49-F238E27FC236}">
              <a16:creationId xmlns:a16="http://schemas.microsoft.com/office/drawing/2014/main" id="{53533D64-3666-4DEC-9B29-8951825FD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114301" y="19050"/>
          <a:ext cx="1400174"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87087</xdr:colOff>
      <xdr:row>0</xdr:row>
      <xdr:rowOff>906447</xdr:rowOff>
    </xdr:to>
    <xdr:pic>
      <xdr:nvPicPr>
        <xdr:cNvPr id="2" name="Imagen 4">
          <a:extLst>
            <a:ext uri="{FF2B5EF4-FFF2-40B4-BE49-F238E27FC236}">
              <a16:creationId xmlns:a16="http://schemas.microsoft.com/office/drawing/2014/main" id="{F17F2A73-14DD-422F-AB9B-65B7ABC78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0" y="0"/>
          <a:ext cx="1611087" cy="906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180856</xdr:colOff>
      <xdr:row>0</xdr:row>
      <xdr:rowOff>108513</xdr:rowOff>
    </xdr:from>
    <xdr:to>
      <xdr:col>3</xdr:col>
      <xdr:colOff>239486</xdr:colOff>
      <xdr:row>0</xdr:row>
      <xdr:rowOff>928386</xdr:rowOff>
    </xdr:to>
    <xdr:pic>
      <xdr:nvPicPr>
        <xdr:cNvPr id="2" name="Imagen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180856" y="108513"/>
          <a:ext cx="1144480" cy="819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180856</xdr:colOff>
      <xdr:row>0</xdr:row>
      <xdr:rowOff>108513</xdr:rowOff>
    </xdr:from>
    <xdr:to>
      <xdr:col>3</xdr:col>
      <xdr:colOff>239486</xdr:colOff>
      <xdr:row>0</xdr:row>
      <xdr:rowOff>928386</xdr:rowOff>
    </xdr:to>
    <xdr:pic>
      <xdr:nvPicPr>
        <xdr:cNvPr id="2" name="Imagen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180856" y="108513"/>
          <a:ext cx="1601680" cy="819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85725</xdr:colOff>
      <xdr:row>0</xdr:row>
      <xdr:rowOff>904875</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0" y="0"/>
          <a:ext cx="16097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84666</xdr:colOff>
      <xdr:row>8</xdr:row>
      <xdr:rowOff>455083</xdr:rowOff>
    </xdr:from>
    <xdr:to>
      <xdr:col>28</xdr:col>
      <xdr:colOff>381000</xdr:colOff>
      <xdr:row>8</xdr:row>
      <xdr:rowOff>635000</xdr:rowOff>
    </xdr:to>
    <xdr:sp macro="" textlink="">
      <xdr:nvSpPr>
        <xdr:cNvPr id="3" name="Igual que 5"/>
        <xdr:cNvSpPr/>
      </xdr:nvSpPr>
      <xdr:spPr>
        <a:xfrm>
          <a:off x="15515166"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29</xdr:col>
      <xdr:colOff>84666</xdr:colOff>
      <xdr:row>8</xdr:row>
      <xdr:rowOff>455083</xdr:rowOff>
    </xdr:from>
    <xdr:to>
      <xdr:col>29</xdr:col>
      <xdr:colOff>381000</xdr:colOff>
      <xdr:row>8</xdr:row>
      <xdr:rowOff>635000</xdr:rowOff>
    </xdr:to>
    <xdr:sp macro="" textlink="">
      <xdr:nvSpPr>
        <xdr:cNvPr id="4" name="Igual que 5"/>
        <xdr:cNvSpPr/>
      </xdr:nvSpPr>
      <xdr:spPr>
        <a:xfrm>
          <a:off x="15962841"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30</xdr:col>
      <xdr:colOff>84666</xdr:colOff>
      <xdr:row>8</xdr:row>
      <xdr:rowOff>455083</xdr:rowOff>
    </xdr:from>
    <xdr:to>
      <xdr:col>30</xdr:col>
      <xdr:colOff>381000</xdr:colOff>
      <xdr:row>8</xdr:row>
      <xdr:rowOff>635000</xdr:rowOff>
    </xdr:to>
    <xdr:sp macro="" textlink="">
      <xdr:nvSpPr>
        <xdr:cNvPr id="5" name="Igual que 5"/>
        <xdr:cNvSpPr/>
      </xdr:nvSpPr>
      <xdr:spPr>
        <a:xfrm>
          <a:off x="16410516"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31</xdr:col>
      <xdr:colOff>84666</xdr:colOff>
      <xdr:row>8</xdr:row>
      <xdr:rowOff>455083</xdr:rowOff>
    </xdr:from>
    <xdr:to>
      <xdr:col>31</xdr:col>
      <xdr:colOff>381000</xdr:colOff>
      <xdr:row>8</xdr:row>
      <xdr:rowOff>635000</xdr:rowOff>
    </xdr:to>
    <xdr:sp macro="" textlink="">
      <xdr:nvSpPr>
        <xdr:cNvPr id="6" name="Igual que 5"/>
        <xdr:cNvSpPr/>
      </xdr:nvSpPr>
      <xdr:spPr>
        <a:xfrm>
          <a:off x="16858191"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32</xdr:col>
      <xdr:colOff>84666</xdr:colOff>
      <xdr:row>8</xdr:row>
      <xdr:rowOff>455083</xdr:rowOff>
    </xdr:from>
    <xdr:to>
      <xdr:col>32</xdr:col>
      <xdr:colOff>381000</xdr:colOff>
      <xdr:row>8</xdr:row>
      <xdr:rowOff>635000</xdr:rowOff>
    </xdr:to>
    <xdr:sp macro="" textlink="">
      <xdr:nvSpPr>
        <xdr:cNvPr id="7" name="Igual que 5"/>
        <xdr:cNvSpPr/>
      </xdr:nvSpPr>
      <xdr:spPr>
        <a:xfrm>
          <a:off x="17305866"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33</xdr:col>
      <xdr:colOff>169333</xdr:colOff>
      <xdr:row>8</xdr:row>
      <xdr:rowOff>455083</xdr:rowOff>
    </xdr:from>
    <xdr:to>
      <xdr:col>33</xdr:col>
      <xdr:colOff>465667</xdr:colOff>
      <xdr:row>8</xdr:row>
      <xdr:rowOff>635000</xdr:rowOff>
    </xdr:to>
    <xdr:sp macro="" textlink="">
      <xdr:nvSpPr>
        <xdr:cNvPr id="8" name="Igual que 7"/>
        <xdr:cNvSpPr/>
      </xdr:nvSpPr>
      <xdr:spPr>
        <a:xfrm>
          <a:off x="17838208"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34</xdr:col>
      <xdr:colOff>84666</xdr:colOff>
      <xdr:row>8</xdr:row>
      <xdr:rowOff>455083</xdr:rowOff>
    </xdr:from>
    <xdr:to>
      <xdr:col>34</xdr:col>
      <xdr:colOff>381000</xdr:colOff>
      <xdr:row>8</xdr:row>
      <xdr:rowOff>635000</xdr:rowOff>
    </xdr:to>
    <xdr:sp macro="" textlink="">
      <xdr:nvSpPr>
        <xdr:cNvPr id="9" name="Igual que 5"/>
        <xdr:cNvSpPr/>
      </xdr:nvSpPr>
      <xdr:spPr>
        <a:xfrm>
          <a:off x="18467916"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35</xdr:col>
      <xdr:colOff>84666</xdr:colOff>
      <xdr:row>8</xdr:row>
      <xdr:rowOff>455083</xdr:rowOff>
    </xdr:from>
    <xdr:to>
      <xdr:col>35</xdr:col>
      <xdr:colOff>381000</xdr:colOff>
      <xdr:row>8</xdr:row>
      <xdr:rowOff>635000</xdr:rowOff>
    </xdr:to>
    <xdr:sp macro="" textlink="">
      <xdr:nvSpPr>
        <xdr:cNvPr id="10" name="Igual que 5"/>
        <xdr:cNvSpPr/>
      </xdr:nvSpPr>
      <xdr:spPr>
        <a:xfrm>
          <a:off x="18915591"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36</xdr:col>
      <xdr:colOff>84666</xdr:colOff>
      <xdr:row>8</xdr:row>
      <xdr:rowOff>455083</xdr:rowOff>
    </xdr:from>
    <xdr:to>
      <xdr:col>36</xdr:col>
      <xdr:colOff>381000</xdr:colOff>
      <xdr:row>8</xdr:row>
      <xdr:rowOff>635000</xdr:rowOff>
    </xdr:to>
    <xdr:sp macro="" textlink="">
      <xdr:nvSpPr>
        <xdr:cNvPr id="11" name="Igual que 5"/>
        <xdr:cNvSpPr/>
      </xdr:nvSpPr>
      <xdr:spPr>
        <a:xfrm>
          <a:off x="19363266"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33</xdr:col>
      <xdr:colOff>264583</xdr:colOff>
      <xdr:row>6</xdr:row>
      <xdr:rowOff>275168</xdr:rowOff>
    </xdr:from>
    <xdr:to>
      <xdr:col>33</xdr:col>
      <xdr:colOff>444500</xdr:colOff>
      <xdr:row>6</xdr:row>
      <xdr:rowOff>486833</xdr:rowOff>
    </xdr:to>
    <xdr:sp macro="" textlink="">
      <xdr:nvSpPr>
        <xdr:cNvPr id="12" name="Flecha arriba 1"/>
        <xdr:cNvSpPr/>
      </xdr:nvSpPr>
      <xdr:spPr>
        <a:xfrm rot="10800000">
          <a:off x="17933458" y="2542118"/>
          <a:ext cx="179917" cy="2116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33</xdr:col>
      <xdr:colOff>243417</xdr:colOff>
      <xdr:row>7</xdr:row>
      <xdr:rowOff>211667</xdr:rowOff>
    </xdr:from>
    <xdr:to>
      <xdr:col>33</xdr:col>
      <xdr:colOff>433917</xdr:colOff>
      <xdr:row>7</xdr:row>
      <xdr:rowOff>412750</xdr:rowOff>
    </xdr:to>
    <xdr:sp macro="" textlink="">
      <xdr:nvSpPr>
        <xdr:cNvPr id="13" name="Flecha: hacia arriba 10"/>
        <xdr:cNvSpPr/>
      </xdr:nvSpPr>
      <xdr:spPr>
        <a:xfrm>
          <a:off x="17912292" y="3764492"/>
          <a:ext cx="190500" cy="201083"/>
        </a:xfrm>
        <a:prstGeom prst="upArrow">
          <a:avLst>
            <a:gd name="adj1" fmla="val 50000"/>
            <a:gd name="adj2" fmla="val 5263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37</xdr:col>
      <xdr:colOff>84666</xdr:colOff>
      <xdr:row>8</xdr:row>
      <xdr:rowOff>455083</xdr:rowOff>
    </xdr:from>
    <xdr:to>
      <xdr:col>37</xdr:col>
      <xdr:colOff>381000</xdr:colOff>
      <xdr:row>8</xdr:row>
      <xdr:rowOff>635000</xdr:rowOff>
    </xdr:to>
    <xdr:sp macro="" textlink="">
      <xdr:nvSpPr>
        <xdr:cNvPr id="14" name="Igual que 5"/>
        <xdr:cNvSpPr/>
      </xdr:nvSpPr>
      <xdr:spPr>
        <a:xfrm>
          <a:off x="19810941"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38</xdr:col>
      <xdr:colOff>84666</xdr:colOff>
      <xdr:row>8</xdr:row>
      <xdr:rowOff>455083</xdr:rowOff>
    </xdr:from>
    <xdr:to>
      <xdr:col>38</xdr:col>
      <xdr:colOff>381000</xdr:colOff>
      <xdr:row>8</xdr:row>
      <xdr:rowOff>635000</xdr:rowOff>
    </xdr:to>
    <xdr:sp macro="" textlink="">
      <xdr:nvSpPr>
        <xdr:cNvPr id="15" name="Igual que 5"/>
        <xdr:cNvSpPr/>
      </xdr:nvSpPr>
      <xdr:spPr>
        <a:xfrm>
          <a:off x="20258616" y="5322358"/>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39</xdr:col>
      <xdr:colOff>264583</xdr:colOff>
      <xdr:row>6</xdr:row>
      <xdr:rowOff>275168</xdr:rowOff>
    </xdr:from>
    <xdr:to>
      <xdr:col>39</xdr:col>
      <xdr:colOff>444500</xdr:colOff>
      <xdr:row>6</xdr:row>
      <xdr:rowOff>486833</xdr:rowOff>
    </xdr:to>
    <xdr:sp macro="" textlink="">
      <xdr:nvSpPr>
        <xdr:cNvPr id="16" name="Flecha arriba 1"/>
        <xdr:cNvSpPr/>
      </xdr:nvSpPr>
      <xdr:spPr>
        <a:xfrm rot="10800000">
          <a:off x="20886208" y="2542118"/>
          <a:ext cx="179917" cy="2116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39</xdr:col>
      <xdr:colOff>243417</xdr:colOff>
      <xdr:row>7</xdr:row>
      <xdr:rowOff>211667</xdr:rowOff>
    </xdr:from>
    <xdr:to>
      <xdr:col>39</xdr:col>
      <xdr:colOff>433917</xdr:colOff>
      <xdr:row>7</xdr:row>
      <xdr:rowOff>412750</xdr:rowOff>
    </xdr:to>
    <xdr:sp macro="" textlink="">
      <xdr:nvSpPr>
        <xdr:cNvPr id="17" name="Flecha: hacia arriba 15"/>
        <xdr:cNvSpPr/>
      </xdr:nvSpPr>
      <xdr:spPr>
        <a:xfrm>
          <a:off x="20865042" y="3764492"/>
          <a:ext cx="190500" cy="201083"/>
        </a:xfrm>
        <a:prstGeom prst="upArrow">
          <a:avLst>
            <a:gd name="adj1" fmla="val 50000"/>
            <a:gd name="adj2" fmla="val 5263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39</xdr:col>
      <xdr:colOff>222250</xdr:colOff>
      <xdr:row>8</xdr:row>
      <xdr:rowOff>433918</xdr:rowOff>
    </xdr:from>
    <xdr:to>
      <xdr:col>39</xdr:col>
      <xdr:colOff>518584</xdr:colOff>
      <xdr:row>8</xdr:row>
      <xdr:rowOff>698501</xdr:rowOff>
    </xdr:to>
    <xdr:sp macro="" textlink="">
      <xdr:nvSpPr>
        <xdr:cNvPr id="18" name="Igual que 5"/>
        <xdr:cNvSpPr/>
      </xdr:nvSpPr>
      <xdr:spPr>
        <a:xfrm flipV="1">
          <a:off x="20843875" y="5301193"/>
          <a:ext cx="296334" cy="264583"/>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xdr:colOff>
      <xdr:row>0</xdr:row>
      <xdr:rowOff>83820</xdr:rowOff>
    </xdr:from>
    <xdr:to>
      <xdr:col>5</xdr:col>
      <xdr:colOff>137160</xdr:colOff>
      <xdr:row>0</xdr:row>
      <xdr:rowOff>990600</xdr:rowOff>
    </xdr:to>
    <xdr:pic>
      <xdr:nvPicPr>
        <xdr:cNvPr id="2" name="Imagen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68580" y="83820"/>
          <a:ext cx="159258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230318</xdr:colOff>
      <xdr:row>0</xdr:row>
      <xdr:rowOff>979714</xdr:rowOff>
    </xdr:to>
    <xdr:pic>
      <xdr:nvPicPr>
        <xdr:cNvPr id="2" name="Imagen 4">
          <a:extLst>
            <a:ext uri="{FF2B5EF4-FFF2-40B4-BE49-F238E27FC236}">
              <a16:creationId xmlns:a16="http://schemas.microsoft.com/office/drawing/2014/main" id="{79730AE5-9DFF-49ED-8DF0-2B8B9AE6B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0" y="0"/>
          <a:ext cx="1754318"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0</xdr:row>
      <xdr:rowOff>114300</xdr:rowOff>
    </xdr:from>
    <xdr:to>
      <xdr:col>5</xdr:col>
      <xdr:colOff>85725</xdr:colOff>
      <xdr:row>2</xdr:row>
      <xdr:rowOff>123825</xdr:rowOff>
    </xdr:to>
    <xdr:pic>
      <xdr:nvPicPr>
        <xdr:cNvPr id="2" name="Imagen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314325" y="114300"/>
          <a:ext cx="1295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33</xdr:col>
      <xdr:colOff>124240</xdr:colOff>
      <xdr:row>13</xdr:row>
      <xdr:rowOff>190500</xdr:rowOff>
    </xdr:from>
    <xdr:ext cx="180975" cy="180975"/>
    <xdr:pic>
      <xdr:nvPicPr>
        <xdr:cNvPr id="3" name="Imagen 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2755640" y="430530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66675</xdr:colOff>
      <xdr:row>0</xdr:row>
      <xdr:rowOff>114300</xdr:rowOff>
    </xdr:from>
    <xdr:to>
      <xdr:col>5</xdr:col>
      <xdr:colOff>85725</xdr:colOff>
      <xdr:row>2</xdr:row>
      <xdr:rowOff>123825</xdr:rowOff>
    </xdr:to>
    <xdr:pic>
      <xdr:nvPicPr>
        <xdr:cNvPr id="4" name="Imagen 4">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314325" y="114300"/>
          <a:ext cx="1295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33</xdr:col>
      <xdr:colOff>124240</xdr:colOff>
      <xdr:row>13</xdr:row>
      <xdr:rowOff>190500</xdr:rowOff>
    </xdr:from>
    <xdr:ext cx="180975" cy="180975"/>
    <xdr:pic>
      <xdr:nvPicPr>
        <xdr:cNvPr id="5" name="Imagen 4">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2755640" y="430530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139122</xdr:colOff>
      <xdr:row>9</xdr:row>
      <xdr:rowOff>243072</xdr:rowOff>
    </xdr:from>
    <xdr:ext cx="180975" cy="180975"/>
    <xdr:pic>
      <xdr:nvPicPr>
        <xdr:cNvPr id="6" name="Imagen 5">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56572" y="1881372"/>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144661</xdr:colOff>
      <xdr:row>11</xdr:row>
      <xdr:rowOff>194070</xdr:rowOff>
    </xdr:from>
    <xdr:ext cx="180975" cy="180975"/>
    <xdr:pic>
      <xdr:nvPicPr>
        <xdr:cNvPr id="7" name="Imagen 6">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1379574">
          <a:off x="25462111" y="317539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143290</xdr:colOff>
      <xdr:row>13</xdr:row>
      <xdr:rowOff>178778</xdr:rowOff>
    </xdr:from>
    <xdr:ext cx="180975" cy="180975"/>
    <xdr:pic>
      <xdr:nvPicPr>
        <xdr:cNvPr id="8" name="Imagen 7">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4117715" y="4293578"/>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129598</xdr:colOff>
      <xdr:row>13</xdr:row>
      <xdr:rowOff>165085</xdr:rowOff>
    </xdr:from>
    <xdr:ext cx="180975" cy="180975"/>
    <xdr:pic>
      <xdr:nvPicPr>
        <xdr:cNvPr id="9" name="Imagen 8">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5447048" y="427988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152400</xdr:colOff>
      <xdr:row>12</xdr:row>
      <xdr:rowOff>209550</xdr:rowOff>
    </xdr:from>
    <xdr:ext cx="180975" cy="180975"/>
    <xdr:pic>
      <xdr:nvPicPr>
        <xdr:cNvPr id="10" name="Imagen 9">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5469850" y="36766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137583</xdr:colOff>
      <xdr:row>10</xdr:row>
      <xdr:rowOff>243416</xdr:rowOff>
    </xdr:from>
    <xdr:ext cx="180975" cy="180975"/>
    <xdr:pic>
      <xdr:nvPicPr>
        <xdr:cNvPr id="11" name="Imagen 10">
          <a:extLst>
            <a:ext uri="{FF2B5EF4-FFF2-40B4-BE49-F238E27FC236}">
              <a16:creationId xmlns:a16="http://schemas.microsoft.com/office/drawing/2014/main" id="{D0C210E0-8500-440F-A707-4B7EC71D9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22768983" y="2529416"/>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127000</xdr:colOff>
      <xdr:row>10</xdr:row>
      <xdr:rowOff>222250</xdr:rowOff>
    </xdr:from>
    <xdr:ext cx="180975" cy="180975"/>
    <xdr:pic>
      <xdr:nvPicPr>
        <xdr:cNvPr id="12" name="Imagen 11">
          <a:extLst>
            <a:ext uri="{FF2B5EF4-FFF2-40B4-BE49-F238E27FC236}">
              <a16:creationId xmlns:a16="http://schemas.microsoft.com/office/drawing/2014/main" id="{33F148FB-D517-4902-9D69-93C161D8DE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01425" y="2508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137584</xdr:colOff>
      <xdr:row>10</xdr:row>
      <xdr:rowOff>232833</xdr:rowOff>
    </xdr:from>
    <xdr:ext cx="180975" cy="180975"/>
    <xdr:pic>
      <xdr:nvPicPr>
        <xdr:cNvPr id="13" name="Imagen 12">
          <a:extLst>
            <a:ext uri="{FF2B5EF4-FFF2-40B4-BE49-F238E27FC236}">
              <a16:creationId xmlns:a16="http://schemas.microsoft.com/office/drawing/2014/main" id="{DCDB30B7-D240-478C-9EA4-A3B840FEA7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55034" y="2518833"/>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141816</xdr:colOff>
      <xdr:row>11</xdr:row>
      <xdr:rowOff>152400</xdr:rowOff>
    </xdr:from>
    <xdr:ext cx="180975" cy="180975"/>
    <xdr:pic>
      <xdr:nvPicPr>
        <xdr:cNvPr id="14" name="Imagen 13">
          <a:extLst>
            <a:ext uri="{FF2B5EF4-FFF2-40B4-BE49-F238E27FC236}">
              <a16:creationId xmlns:a16="http://schemas.microsoft.com/office/drawing/2014/main" id="{E21892DD-71C1-4820-82E5-8D51BBDBBC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73216" y="31337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137584</xdr:colOff>
      <xdr:row>15</xdr:row>
      <xdr:rowOff>169333</xdr:rowOff>
    </xdr:from>
    <xdr:ext cx="180975" cy="180975"/>
    <xdr:pic>
      <xdr:nvPicPr>
        <xdr:cNvPr id="15" name="Imagen 14">
          <a:extLst>
            <a:ext uri="{FF2B5EF4-FFF2-40B4-BE49-F238E27FC236}">
              <a16:creationId xmlns:a16="http://schemas.microsoft.com/office/drawing/2014/main" id="{E37A6620-635E-4173-B689-B2A6AD8D2B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2768984" y="5436658"/>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127000</xdr:colOff>
      <xdr:row>15</xdr:row>
      <xdr:rowOff>158750</xdr:rowOff>
    </xdr:from>
    <xdr:ext cx="180975" cy="180975"/>
    <xdr:pic>
      <xdr:nvPicPr>
        <xdr:cNvPr id="16" name="Imagen 15">
          <a:extLst>
            <a:ext uri="{FF2B5EF4-FFF2-40B4-BE49-F238E27FC236}">
              <a16:creationId xmlns:a16="http://schemas.microsoft.com/office/drawing/2014/main" id="{B83D93DA-B187-4249-8269-4B0BABAC70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4101425" y="54260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137584</xdr:colOff>
      <xdr:row>15</xdr:row>
      <xdr:rowOff>148166</xdr:rowOff>
    </xdr:from>
    <xdr:ext cx="180975" cy="180975"/>
    <xdr:pic>
      <xdr:nvPicPr>
        <xdr:cNvPr id="17" name="Imagen 16">
          <a:extLst>
            <a:ext uri="{FF2B5EF4-FFF2-40B4-BE49-F238E27FC236}">
              <a16:creationId xmlns:a16="http://schemas.microsoft.com/office/drawing/2014/main" id="{FA12F012-F558-4E4A-8EB2-2392DF5897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5455034" y="5415491"/>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127000</xdr:colOff>
      <xdr:row>9</xdr:row>
      <xdr:rowOff>243416</xdr:rowOff>
    </xdr:from>
    <xdr:ext cx="180975" cy="180975"/>
    <xdr:pic>
      <xdr:nvPicPr>
        <xdr:cNvPr id="18" name="Imagen 17">
          <a:extLst>
            <a:ext uri="{FF2B5EF4-FFF2-40B4-BE49-F238E27FC236}">
              <a16:creationId xmlns:a16="http://schemas.microsoft.com/office/drawing/2014/main" id="{D0C210E0-8500-440F-A707-4B7EC71D9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15375" y="1881716"/>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116416</xdr:colOff>
      <xdr:row>9</xdr:row>
      <xdr:rowOff>275167</xdr:rowOff>
    </xdr:from>
    <xdr:ext cx="179917" cy="179917"/>
    <xdr:pic>
      <xdr:nvPicPr>
        <xdr:cNvPr id="19" name="Imagen 18">
          <a:extLst>
            <a:ext uri="{FF2B5EF4-FFF2-40B4-BE49-F238E27FC236}">
              <a16:creationId xmlns:a16="http://schemas.microsoft.com/office/drawing/2014/main" id="{D0C210E0-8500-440F-A707-4B7EC71D9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47816" y="1913467"/>
          <a:ext cx="179917" cy="179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116417</xdr:colOff>
      <xdr:row>9</xdr:row>
      <xdr:rowOff>243416</xdr:rowOff>
    </xdr:from>
    <xdr:ext cx="179917" cy="179917"/>
    <xdr:pic>
      <xdr:nvPicPr>
        <xdr:cNvPr id="20" name="Imagen 19">
          <a:extLst>
            <a:ext uri="{FF2B5EF4-FFF2-40B4-BE49-F238E27FC236}">
              <a16:creationId xmlns:a16="http://schemas.microsoft.com/office/drawing/2014/main" id="{D0C210E0-8500-440F-A707-4B7EC71D9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0842" y="1881716"/>
          <a:ext cx="179917" cy="179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127000</xdr:colOff>
      <xdr:row>9</xdr:row>
      <xdr:rowOff>243416</xdr:rowOff>
    </xdr:from>
    <xdr:ext cx="179917" cy="179917"/>
    <xdr:pic>
      <xdr:nvPicPr>
        <xdr:cNvPr id="21" name="Imagen 20">
          <a:extLst>
            <a:ext uri="{FF2B5EF4-FFF2-40B4-BE49-F238E27FC236}">
              <a16:creationId xmlns:a16="http://schemas.microsoft.com/office/drawing/2014/main" id="{D0C210E0-8500-440F-A707-4B7EC71D9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15375" y="1881716"/>
          <a:ext cx="179917" cy="179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131234</xdr:colOff>
      <xdr:row>10</xdr:row>
      <xdr:rowOff>268816</xdr:rowOff>
    </xdr:from>
    <xdr:ext cx="179917" cy="179917"/>
    <xdr:pic>
      <xdr:nvPicPr>
        <xdr:cNvPr id="22" name="Imagen 21">
          <a:extLst>
            <a:ext uri="{FF2B5EF4-FFF2-40B4-BE49-F238E27FC236}">
              <a16:creationId xmlns:a16="http://schemas.microsoft.com/office/drawing/2014/main" id="{D0C210E0-8500-440F-A707-4B7EC71D9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19609" y="2554816"/>
          <a:ext cx="179917" cy="179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116417</xdr:colOff>
      <xdr:row>11</xdr:row>
      <xdr:rowOff>148167</xdr:rowOff>
    </xdr:from>
    <xdr:ext cx="179917" cy="179917"/>
    <xdr:pic>
      <xdr:nvPicPr>
        <xdr:cNvPr id="23" name="Imagen 22">
          <a:extLst>
            <a:ext uri="{FF2B5EF4-FFF2-40B4-BE49-F238E27FC236}">
              <a16:creationId xmlns:a16="http://schemas.microsoft.com/office/drawing/2014/main" id="{D0C210E0-8500-440F-A707-4B7EC71D9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04792" y="3129492"/>
          <a:ext cx="179917" cy="179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137584</xdr:colOff>
      <xdr:row>11</xdr:row>
      <xdr:rowOff>148166</xdr:rowOff>
    </xdr:from>
    <xdr:ext cx="180975" cy="180975"/>
    <xdr:pic>
      <xdr:nvPicPr>
        <xdr:cNvPr id="24" name="Imagen 23">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4112009" y="3129491"/>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148167</xdr:colOff>
      <xdr:row>12</xdr:row>
      <xdr:rowOff>264584</xdr:rowOff>
    </xdr:from>
    <xdr:ext cx="180975" cy="180975"/>
    <xdr:pic>
      <xdr:nvPicPr>
        <xdr:cNvPr id="25" name="Imagen 24">
          <a:extLst>
            <a:ext uri="{FF2B5EF4-FFF2-40B4-BE49-F238E27FC236}">
              <a16:creationId xmlns:a16="http://schemas.microsoft.com/office/drawing/2014/main" id="{33F148FB-D517-4902-9D69-93C161D8DE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22592" y="3731684"/>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120650</xdr:colOff>
      <xdr:row>13</xdr:row>
      <xdr:rowOff>141817</xdr:rowOff>
    </xdr:from>
    <xdr:ext cx="179917" cy="179917"/>
    <xdr:pic>
      <xdr:nvPicPr>
        <xdr:cNvPr id="26" name="Imagen 25">
          <a:extLst>
            <a:ext uri="{FF2B5EF4-FFF2-40B4-BE49-F238E27FC236}">
              <a16:creationId xmlns:a16="http://schemas.microsoft.com/office/drawing/2014/main" id="{D0C210E0-8500-440F-A707-4B7EC71D9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09025" y="4256617"/>
          <a:ext cx="179917" cy="179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116417</xdr:colOff>
      <xdr:row>15</xdr:row>
      <xdr:rowOff>148167</xdr:rowOff>
    </xdr:from>
    <xdr:ext cx="179917" cy="179917"/>
    <xdr:pic>
      <xdr:nvPicPr>
        <xdr:cNvPr id="27" name="Imagen 26">
          <a:extLst>
            <a:ext uri="{FF2B5EF4-FFF2-40B4-BE49-F238E27FC236}">
              <a16:creationId xmlns:a16="http://schemas.microsoft.com/office/drawing/2014/main" id="{D0C210E0-8500-440F-A707-4B7EC71D9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04792" y="5415492"/>
          <a:ext cx="179917" cy="1799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136071</xdr:colOff>
      <xdr:row>12</xdr:row>
      <xdr:rowOff>231321</xdr:rowOff>
    </xdr:from>
    <xdr:ext cx="180975" cy="180975"/>
    <xdr:pic>
      <xdr:nvPicPr>
        <xdr:cNvPr id="28" name="Imagen 27">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1424446" y="3698421"/>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136071</xdr:colOff>
      <xdr:row>12</xdr:row>
      <xdr:rowOff>244929</xdr:rowOff>
    </xdr:from>
    <xdr:ext cx="180975" cy="180975"/>
    <xdr:pic>
      <xdr:nvPicPr>
        <xdr:cNvPr id="29" name="Imagen 28">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2767471" y="3712029"/>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85725</xdr:colOff>
      <xdr:row>0</xdr:row>
      <xdr:rowOff>828675</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0" y="85725"/>
          <a:ext cx="1295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4</xdr:col>
      <xdr:colOff>200025</xdr:colOff>
      <xdr:row>0</xdr:row>
      <xdr:rowOff>914400</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95250" y="0"/>
          <a:ext cx="13144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163284</xdr:colOff>
      <xdr:row>0</xdr:row>
      <xdr:rowOff>81643</xdr:rowOff>
    </xdr:from>
    <xdr:to>
      <xdr:col>5</xdr:col>
      <xdr:colOff>6802</xdr:colOff>
      <xdr:row>0</xdr:row>
      <xdr:rowOff>820511</xdr:rowOff>
    </xdr:to>
    <xdr:pic>
      <xdr:nvPicPr>
        <xdr:cNvPr id="2" name="Imagen 4">
          <a:extLst>
            <a:ext uri="{FF2B5EF4-FFF2-40B4-BE49-F238E27FC236}">
              <a16:creationId xmlns:a16="http://schemas.microsoft.com/office/drawing/2014/main" id="{F20A169A-6E4A-4F0B-8EB7-E25A8C40F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5946"/>
        <a:stretch>
          <a:fillRect/>
        </a:stretch>
      </xdr:blipFill>
      <xdr:spPr bwMode="auto">
        <a:xfrm>
          <a:off x="163284" y="81643"/>
          <a:ext cx="1367518" cy="738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0</xdr:row>
      <xdr:rowOff>47625</xdr:rowOff>
    </xdr:from>
    <xdr:to>
      <xdr:col>4</xdr:col>
      <xdr:colOff>171450</xdr:colOff>
      <xdr:row>0</xdr:row>
      <xdr:rowOff>781050</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76200" y="47625"/>
          <a:ext cx="13049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medina/Escritorio/SynologyDrive/Marlen%20Medina/MARLEN/a&#241;o%202023%20corpamag/CALIDAD/ingresos%20juli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ndrea%20Rodriguez\Desktop\SynologyDrive\Andrea%20Rodriguez\Indicadores%20de%20Gesti&#243;n\2023\08.%20GF%20-%20Tablero%20de%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JULIO 2023"/>
      <sheetName val="GASTOS JULIO 2023"/>
    </sheetNames>
    <sheetDataSet>
      <sheetData sheetId="0">
        <row r="99">
          <cell r="G99">
            <v>100561165018</v>
          </cell>
          <cell r="H99">
            <v>35824240828.589996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de Gestión 2023"/>
      <sheetName val="datos-presupuesto 2023"/>
      <sheetName val="Indicadores de Gestión 2022"/>
      <sheetName val="datos-presupuesto 2022"/>
    </sheetNames>
    <sheetDataSet>
      <sheetData sheetId="0"/>
      <sheetData sheetId="1">
        <row r="61">
          <cell r="E61">
            <v>0.48139870315722344</v>
          </cell>
          <cell r="F61">
            <v>0.67489992593964776</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1"/>
  <sheetViews>
    <sheetView tabSelected="1" zoomScale="60" zoomScaleNormal="60" workbookViewId="0">
      <selection activeCell="O11" sqref="O11"/>
    </sheetView>
  </sheetViews>
  <sheetFormatPr baseColWidth="10" defaultColWidth="6.85546875" defaultRowHeight="12.75" x14ac:dyDescent="0.2"/>
  <cols>
    <col min="1" max="1" width="3.85546875" style="1" customWidth="1"/>
    <col min="2" max="2" width="5" style="1" customWidth="1"/>
    <col min="3" max="5" width="4.85546875" style="1" customWidth="1"/>
    <col min="6" max="6" width="19" style="1" customWidth="1"/>
    <col min="7" max="7" width="34.85546875" style="1" customWidth="1"/>
    <col min="8" max="8" width="34.140625" style="1" customWidth="1"/>
    <col min="9" max="9" width="13.85546875" style="1" customWidth="1"/>
    <col min="10" max="10" width="11.140625" style="31" customWidth="1"/>
    <col min="11" max="11" width="6.140625" style="1" customWidth="1"/>
    <col min="12" max="12" width="8.140625" style="1" customWidth="1"/>
    <col min="13" max="13" width="9.5703125" style="1" customWidth="1"/>
    <col min="14" max="14" width="21.42578125" style="1" customWidth="1"/>
    <col min="15" max="15" width="18.5703125" style="1" customWidth="1"/>
    <col min="16" max="17" width="6.85546875" style="1"/>
    <col min="18" max="18" width="7.85546875" style="1" customWidth="1"/>
    <col min="19" max="26" width="6.85546875" style="1"/>
    <col min="27" max="27" width="8.42578125" style="1" bestFit="1" customWidth="1"/>
    <col min="28" max="29" width="6.85546875" style="1"/>
    <col min="30" max="30" width="8" style="1" customWidth="1"/>
    <col min="31" max="39" width="6.85546875" style="1"/>
    <col min="40" max="40" width="27.28515625" style="1" customWidth="1"/>
    <col min="41" max="16384" width="6.85546875" style="1"/>
  </cols>
  <sheetData>
    <row r="1" spans="1:53" ht="12.75" customHeight="1" x14ac:dyDescent="0.2">
      <c r="A1" s="332" t="s">
        <v>12</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4"/>
    </row>
    <row r="2" spans="1:53" x14ac:dyDescent="0.2">
      <c r="A2" s="335"/>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7"/>
    </row>
    <row r="3" spans="1:53" x14ac:dyDescent="0.2">
      <c r="A3" s="20"/>
      <c r="B3" s="18"/>
      <c r="C3" s="18"/>
      <c r="D3" s="18"/>
      <c r="E3" s="18"/>
      <c r="F3" s="18"/>
      <c r="G3" s="18"/>
      <c r="H3" s="18"/>
      <c r="I3" s="18"/>
      <c r="J3" s="29"/>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21"/>
    </row>
    <row r="4" spans="1:53" ht="13.5" thickBot="1" x14ac:dyDescent="0.25">
      <c r="A4" s="22"/>
      <c r="B4" s="23"/>
      <c r="C4" s="23"/>
      <c r="D4" s="23"/>
      <c r="E4" s="23"/>
      <c r="F4" s="23"/>
      <c r="G4" s="23"/>
      <c r="H4" s="23"/>
      <c r="I4" s="23"/>
      <c r="J4" s="30"/>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4"/>
    </row>
    <row r="5" spans="1:53" ht="12.75" customHeight="1" x14ac:dyDescent="0.2">
      <c r="A5" s="338" t="s">
        <v>92</v>
      </c>
      <c r="B5" s="338"/>
      <c r="C5" s="338"/>
      <c r="D5" s="338"/>
      <c r="E5" s="338"/>
      <c r="F5" s="338"/>
      <c r="G5" s="338"/>
      <c r="H5" s="338"/>
      <c r="I5" s="338"/>
      <c r="J5" s="338"/>
      <c r="K5" s="338"/>
      <c r="L5" s="338"/>
      <c r="M5" s="338" t="s">
        <v>63</v>
      </c>
      <c r="N5" s="338"/>
      <c r="O5" s="338"/>
      <c r="P5" s="338"/>
      <c r="Q5" s="338"/>
      <c r="R5" s="338"/>
      <c r="S5" s="338"/>
      <c r="T5" s="338"/>
      <c r="U5" s="338"/>
      <c r="V5" s="338"/>
      <c r="W5" s="338"/>
      <c r="X5" s="338"/>
      <c r="Y5" s="338"/>
      <c r="Z5" s="338"/>
      <c r="AA5" s="338"/>
      <c r="AB5" s="338"/>
      <c r="AC5" s="338"/>
      <c r="AD5" s="343" t="s">
        <v>65</v>
      </c>
      <c r="AE5" s="344"/>
      <c r="AF5" s="344"/>
      <c r="AG5" s="344"/>
      <c r="AH5" s="344"/>
      <c r="AI5" s="344"/>
      <c r="AJ5" s="344"/>
      <c r="AK5" s="344"/>
      <c r="AL5" s="344"/>
      <c r="AM5" s="345"/>
    </row>
    <row r="6" spans="1:53" ht="31.5" customHeight="1" x14ac:dyDescent="0.2">
      <c r="A6" s="339" t="s">
        <v>64</v>
      </c>
      <c r="B6" s="340"/>
      <c r="C6" s="340"/>
      <c r="D6" s="340"/>
      <c r="E6" s="340"/>
      <c r="F6" s="340"/>
      <c r="G6" s="340"/>
      <c r="H6" s="340"/>
      <c r="I6" s="340"/>
      <c r="J6" s="340"/>
      <c r="K6" s="340"/>
      <c r="L6" s="341"/>
      <c r="M6" s="342" t="s">
        <v>62</v>
      </c>
      <c r="N6" s="342"/>
      <c r="O6" s="342"/>
      <c r="P6" s="342"/>
      <c r="Q6" s="342"/>
      <c r="R6" s="342"/>
      <c r="S6" s="342"/>
      <c r="T6" s="342"/>
      <c r="U6" s="342"/>
      <c r="V6" s="342"/>
      <c r="W6" s="342"/>
      <c r="X6" s="342"/>
      <c r="Y6" s="342"/>
      <c r="Z6" s="342"/>
      <c r="AA6" s="342"/>
      <c r="AB6" s="342"/>
      <c r="AC6" s="342"/>
      <c r="AD6" s="346"/>
      <c r="AE6" s="347"/>
      <c r="AF6" s="347"/>
      <c r="AG6" s="347"/>
      <c r="AH6" s="347"/>
      <c r="AI6" s="347"/>
      <c r="AJ6" s="347"/>
      <c r="AK6" s="347"/>
      <c r="AL6" s="347"/>
      <c r="AM6" s="348"/>
    </row>
    <row r="7" spans="1:53" ht="12.75" customHeight="1" x14ac:dyDescent="0.2">
      <c r="A7" s="330" t="s">
        <v>13</v>
      </c>
      <c r="B7" s="330"/>
      <c r="C7" s="330"/>
      <c r="D7" s="330"/>
      <c r="E7" s="330"/>
      <c r="F7" s="330"/>
      <c r="G7" s="330"/>
      <c r="H7" s="330"/>
      <c r="I7" s="330"/>
      <c r="J7" s="330"/>
      <c r="K7" s="330"/>
      <c r="L7" s="330"/>
      <c r="M7" s="330"/>
      <c r="N7" s="330"/>
      <c r="O7" s="330"/>
      <c r="P7" s="349" t="s">
        <v>24</v>
      </c>
      <c r="Q7" s="349"/>
      <c r="R7" s="349"/>
      <c r="S7" s="349"/>
      <c r="T7" s="349"/>
      <c r="U7" s="349"/>
      <c r="V7" s="349"/>
      <c r="W7" s="349"/>
      <c r="X7" s="349"/>
      <c r="Y7" s="349"/>
      <c r="Z7" s="349"/>
      <c r="AA7" s="349"/>
      <c r="AB7" s="350" t="s">
        <v>26</v>
      </c>
      <c r="AC7" s="350"/>
      <c r="AD7" s="350"/>
      <c r="AE7" s="350"/>
      <c r="AF7" s="350"/>
      <c r="AG7" s="350"/>
      <c r="AH7" s="350"/>
      <c r="AI7" s="350"/>
      <c r="AJ7" s="350"/>
      <c r="AK7" s="350"/>
      <c r="AL7" s="350"/>
      <c r="AM7" s="350"/>
    </row>
    <row r="8" spans="1:53" ht="42" customHeight="1" x14ac:dyDescent="0.2">
      <c r="A8" s="330" t="s">
        <v>14</v>
      </c>
      <c r="B8" s="331" t="s">
        <v>15</v>
      </c>
      <c r="C8" s="331"/>
      <c r="D8" s="331"/>
      <c r="E8" s="331"/>
      <c r="F8" s="330" t="s">
        <v>16</v>
      </c>
      <c r="G8" s="330" t="s">
        <v>18</v>
      </c>
      <c r="H8" s="330" t="s">
        <v>17</v>
      </c>
      <c r="I8" s="330" t="s">
        <v>22</v>
      </c>
      <c r="J8" s="330" t="s">
        <v>19</v>
      </c>
      <c r="K8" s="330" t="s">
        <v>20</v>
      </c>
      <c r="L8" s="330"/>
      <c r="M8" s="330" t="s">
        <v>21</v>
      </c>
      <c r="N8" s="330" t="s">
        <v>23</v>
      </c>
      <c r="O8" s="330" t="s">
        <v>25</v>
      </c>
      <c r="P8" s="324" t="s">
        <v>0</v>
      </c>
      <c r="Q8" s="324" t="s">
        <v>1</v>
      </c>
      <c r="R8" s="324" t="s">
        <v>2</v>
      </c>
      <c r="S8" s="324" t="s">
        <v>3</v>
      </c>
      <c r="T8" s="324" t="s">
        <v>4</v>
      </c>
      <c r="U8" s="324" t="s">
        <v>5</v>
      </c>
      <c r="V8" s="324" t="s">
        <v>6</v>
      </c>
      <c r="W8" s="324" t="s">
        <v>7</v>
      </c>
      <c r="X8" s="324" t="s">
        <v>8</v>
      </c>
      <c r="Y8" s="324" t="s">
        <v>9</v>
      </c>
      <c r="Z8" s="324" t="s">
        <v>10</v>
      </c>
      <c r="AA8" s="324" t="s">
        <v>11</v>
      </c>
      <c r="AB8" s="325" t="s">
        <v>0</v>
      </c>
      <c r="AC8" s="325" t="s">
        <v>1</v>
      </c>
      <c r="AD8" s="325" t="s">
        <v>2</v>
      </c>
      <c r="AE8" s="325" t="s">
        <v>3</v>
      </c>
      <c r="AF8" s="325" t="s">
        <v>4</v>
      </c>
      <c r="AG8" s="325" t="s">
        <v>5</v>
      </c>
      <c r="AH8" s="325" t="s">
        <v>6</v>
      </c>
      <c r="AI8" s="325" t="s">
        <v>7</v>
      </c>
      <c r="AJ8" s="325" t="s">
        <v>8</v>
      </c>
      <c r="AK8" s="325" t="s">
        <v>9</v>
      </c>
      <c r="AL8" s="325" t="s">
        <v>10</v>
      </c>
      <c r="AM8" s="325" t="s">
        <v>11</v>
      </c>
    </row>
    <row r="9" spans="1:53" ht="40.5" customHeight="1" x14ac:dyDescent="0.2">
      <c r="A9" s="330"/>
      <c r="B9" s="19">
        <v>1</v>
      </c>
      <c r="C9" s="19">
        <v>2</v>
      </c>
      <c r="D9" s="19">
        <v>3</v>
      </c>
      <c r="E9" s="19">
        <v>4</v>
      </c>
      <c r="F9" s="330"/>
      <c r="G9" s="330"/>
      <c r="H9" s="330"/>
      <c r="I9" s="330"/>
      <c r="J9" s="330"/>
      <c r="K9" s="19" t="s">
        <v>39</v>
      </c>
      <c r="L9" s="19" t="s">
        <v>38</v>
      </c>
      <c r="M9" s="330"/>
      <c r="N9" s="330"/>
      <c r="O9" s="330"/>
      <c r="P9" s="324"/>
      <c r="Q9" s="324"/>
      <c r="R9" s="324"/>
      <c r="S9" s="324"/>
      <c r="T9" s="324"/>
      <c r="U9" s="324"/>
      <c r="V9" s="324"/>
      <c r="W9" s="324"/>
      <c r="X9" s="324"/>
      <c r="Y9" s="324"/>
      <c r="Z9" s="324"/>
      <c r="AA9" s="324"/>
      <c r="AB9" s="325"/>
      <c r="AC9" s="325"/>
      <c r="AD9" s="325"/>
      <c r="AE9" s="325"/>
      <c r="AF9" s="325"/>
      <c r="AG9" s="325"/>
      <c r="AH9" s="325"/>
      <c r="AI9" s="325"/>
      <c r="AJ9" s="325"/>
      <c r="AK9" s="325"/>
      <c r="AL9" s="325"/>
      <c r="AM9" s="325"/>
    </row>
    <row r="10" spans="1:53" ht="75" customHeight="1" x14ac:dyDescent="0.2">
      <c r="A10" s="15">
        <v>1</v>
      </c>
      <c r="B10" s="15" t="s">
        <v>48</v>
      </c>
      <c r="C10" s="17"/>
      <c r="D10" s="17"/>
      <c r="E10" s="15"/>
      <c r="F10" s="16" t="s">
        <v>40</v>
      </c>
      <c r="G10" s="15" t="s">
        <v>49</v>
      </c>
      <c r="H10" s="15" t="s">
        <v>41</v>
      </c>
      <c r="I10" s="15" t="s">
        <v>42</v>
      </c>
      <c r="J10" s="25">
        <v>0.9</v>
      </c>
      <c r="K10" s="27" t="s">
        <v>47</v>
      </c>
      <c r="L10" s="28" t="s">
        <v>51</v>
      </c>
      <c r="M10" s="15" t="s">
        <v>46</v>
      </c>
      <c r="N10" s="26" t="s">
        <v>84</v>
      </c>
      <c r="O10" s="15" t="s">
        <v>71</v>
      </c>
      <c r="P10" s="38"/>
      <c r="Q10" s="38"/>
      <c r="R10" s="38"/>
      <c r="S10" s="38"/>
      <c r="T10" s="38"/>
      <c r="U10" s="38"/>
      <c r="V10" s="38"/>
      <c r="W10" s="38"/>
      <c r="X10" s="38"/>
      <c r="Y10" s="38"/>
      <c r="Z10" s="38"/>
      <c r="AA10" s="25">
        <v>0.87</v>
      </c>
      <c r="AB10" s="38"/>
      <c r="AC10" s="38"/>
      <c r="AD10" s="38"/>
      <c r="AE10" s="38"/>
      <c r="AF10" s="38"/>
      <c r="AG10" s="38"/>
      <c r="AH10" s="38"/>
      <c r="AI10" s="38"/>
      <c r="AJ10" s="38"/>
      <c r="AK10" s="38"/>
      <c r="AL10" s="38"/>
      <c r="AM10" s="25"/>
      <c r="AN10" s="34"/>
    </row>
    <row r="11" spans="1:53" ht="92.25" customHeight="1" x14ac:dyDescent="0.2">
      <c r="A11" s="15">
        <v>2</v>
      </c>
      <c r="B11" s="15" t="s">
        <v>48</v>
      </c>
      <c r="C11" s="17"/>
      <c r="D11" s="17"/>
      <c r="E11" s="15"/>
      <c r="F11" s="16" t="s">
        <v>43</v>
      </c>
      <c r="G11" s="15" t="s">
        <v>50</v>
      </c>
      <c r="H11" s="15" t="s">
        <v>44</v>
      </c>
      <c r="I11" s="15" t="s">
        <v>42</v>
      </c>
      <c r="J11" s="25">
        <v>0.9</v>
      </c>
      <c r="K11" s="27" t="s">
        <v>45</v>
      </c>
      <c r="L11" s="28" t="s">
        <v>51</v>
      </c>
      <c r="M11" s="15" t="s">
        <v>46</v>
      </c>
      <c r="N11" s="15" t="s">
        <v>85</v>
      </c>
      <c r="O11" s="15" t="s">
        <v>71</v>
      </c>
      <c r="P11" s="38"/>
      <c r="Q11" s="38"/>
      <c r="R11" s="38"/>
      <c r="S11" s="38"/>
      <c r="T11" s="38"/>
      <c r="U11" s="38"/>
      <c r="V11" s="38"/>
      <c r="W11" s="38"/>
      <c r="X11" s="38"/>
      <c r="Y11" s="38"/>
      <c r="Z11" s="38"/>
      <c r="AA11" s="25">
        <v>0.62</v>
      </c>
      <c r="AB11" s="38"/>
      <c r="AC11" s="38"/>
      <c r="AD11" s="38"/>
      <c r="AE11" s="38"/>
      <c r="AF11" s="38"/>
      <c r="AG11" s="38"/>
      <c r="AH11" s="38"/>
      <c r="AI11" s="38"/>
      <c r="AJ11" s="38"/>
      <c r="AK11" s="38"/>
      <c r="AL11" s="38"/>
      <c r="AM11" s="25"/>
      <c r="AN11" s="34"/>
    </row>
    <row r="12" spans="1:53" ht="156" customHeight="1" x14ac:dyDescent="0.2">
      <c r="A12" s="15">
        <v>3</v>
      </c>
      <c r="B12" s="15" t="s">
        <v>48</v>
      </c>
      <c r="C12" s="17"/>
      <c r="D12" s="17"/>
      <c r="E12" s="15"/>
      <c r="F12" s="16" t="s">
        <v>90</v>
      </c>
      <c r="G12" s="15" t="s">
        <v>52</v>
      </c>
      <c r="H12" s="15" t="s">
        <v>53</v>
      </c>
      <c r="I12" s="15" t="s">
        <v>72</v>
      </c>
      <c r="J12" s="35" t="s">
        <v>54</v>
      </c>
      <c r="K12" s="15" t="s">
        <v>45</v>
      </c>
      <c r="L12" s="35" t="s">
        <v>51</v>
      </c>
      <c r="M12" s="15" t="s">
        <v>73</v>
      </c>
      <c r="N12" s="15" t="s">
        <v>61</v>
      </c>
      <c r="O12" s="15" t="s">
        <v>55</v>
      </c>
      <c r="P12" s="38"/>
      <c r="Q12" s="38"/>
      <c r="R12" s="38"/>
      <c r="S12" s="38"/>
      <c r="T12" s="38"/>
      <c r="U12" s="38"/>
      <c r="V12" s="38"/>
      <c r="W12" s="38"/>
      <c r="X12" s="38"/>
      <c r="Y12" s="38"/>
      <c r="Z12" s="38"/>
      <c r="AA12" s="35" t="s">
        <v>28</v>
      </c>
      <c r="AB12" s="38"/>
      <c r="AC12" s="38"/>
      <c r="AD12" s="38"/>
      <c r="AE12" s="38"/>
      <c r="AF12" s="38"/>
      <c r="AG12" s="38"/>
      <c r="AH12" s="38"/>
      <c r="AI12" s="38"/>
      <c r="AJ12" s="38"/>
      <c r="AK12" s="38"/>
      <c r="AL12" s="38"/>
      <c r="AM12" s="36" t="s">
        <v>28</v>
      </c>
      <c r="AN12" s="33"/>
    </row>
    <row r="13" spans="1:53" ht="150.75" customHeight="1" x14ac:dyDescent="0.2">
      <c r="A13" s="15">
        <v>4</v>
      </c>
      <c r="B13" s="15" t="s">
        <v>48</v>
      </c>
      <c r="C13" s="17"/>
      <c r="D13" s="17"/>
      <c r="E13" s="15"/>
      <c r="F13" s="16" t="s">
        <v>57</v>
      </c>
      <c r="G13" s="15" t="s">
        <v>59</v>
      </c>
      <c r="H13" s="15" t="s">
        <v>58</v>
      </c>
      <c r="I13" s="15" t="s">
        <v>56</v>
      </c>
      <c r="J13" s="25" t="s">
        <v>60</v>
      </c>
      <c r="K13" s="27" t="s">
        <v>45</v>
      </c>
      <c r="L13" s="28" t="s">
        <v>51</v>
      </c>
      <c r="M13" s="15" t="s">
        <v>46</v>
      </c>
      <c r="N13" s="15" t="s">
        <v>61</v>
      </c>
      <c r="O13" s="15" t="s">
        <v>55</v>
      </c>
      <c r="P13" s="38"/>
      <c r="Q13" s="38"/>
      <c r="R13" s="38"/>
      <c r="S13" s="38"/>
      <c r="T13" s="38"/>
      <c r="U13" s="38"/>
      <c r="V13" s="38"/>
      <c r="W13" s="38"/>
      <c r="X13" s="38"/>
      <c r="Y13" s="38"/>
      <c r="Z13" s="38"/>
      <c r="AA13" s="37">
        <v>1</v>
      </c>
      <c r="AB13" s="38"/>
      <c r="AC13" s="38"/>
      <c r="AD13" s="38"/>
      <c r="AE13" s="38"/>
      <c r="AF13" s="38"/>
      <c r="AG13" s="38"/>
      <c r="AH13" s="38"/>
      <c r="AI13" s="38"/>
      <c r="AJ13" s="38"/>
      <c r="AK13" s="38"/>
      <c r="AL13" s="38"/>
      <c r="AM13" s="36"/>
      <c r="AN13" s="34"/>
    </row>
    <row r="14" spans="1:53" ht="191.25" customHeight="1" x14ac:dyDescent="0.2">
      <c r="A14" s="15">
        <v>5</v>
      </c>
      <c r="B14" s="15" t="s">
        <v>48</v>
      </c>
      <c r="C14" s="17"/>
      <c r="D14" s="17"/>
      <c r="E14" s="15"/>
      <c r="F14" s="16" t="s">
        <v>91</v>
      </c>
      <c r="G14" s="26" t="s">
        <v>66</v>
      </c>
      <c r="H14" s="15" t="s">
        <v>70</v>
      </c>
      <c r="I14" s="15" t="s">
        <v>56</v>
      </c>
      <c r="J14" s="35" t="s">
        <v>69</v>
      </c>
      <c r="K14" s="15" t="s">
        <v>68</v>
      </c>
      <c r="L14" s="35" t="s">
        <v>68</v>
      </c>
      <c r="M14" s="15" t="s">
        <v>46</v>
      </c>
      <c r="N14" s="15" t="s">
        <v>61</v>
      </c>
      <c r="O14" s="15" t="s">
        <v>67</v>
      </c>
      <c r="P14" s="38"/>
      <c r="Q14" s="38"/>
      <c r="R14" s="39"/>
      <c r="S14" s="38"/>
      <c r="T14" s="38"/>
      <c r="U14" s="38"/>
      <c r="V14" s="38"/>
      <c r="W14" s="38"/>
      <c r="X14" s="38"/>
      <c r="Y14" s="38"/>
      <c r="Z14" s="38"/>
      <c r="AA14" s="37">
        <v>0.08</v>
      </c>
      <c r="AB14" s="38"/>
      <c r="AC14" s="38"/>
      <c r="AD14" s="38"/>
      <c r="AE14" s="38"/>
      <c r="AF14" s="38"/>
      <c r="AG14" s="38"/>
      <c r="AH14" s="38"/>
      <c r="AI14" s="38"/>
      <c r="AJ14" s="38"/>
      <c r="AK14" s="38"/>
      <c r="AL14" s="38"/>
      <c r="AM14" s="36"/>
      <c r="AN14" s="32"/>
    </row>
    <row r="15" spans="1:53" s="14" customFormat="1" ht="12.75" customHeight="1" x14ac:dyDescent="0.2">
      <c r="A15" s="326" t="s">
        <v>27</v>
      </c>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1"/>
      <c r="AO15" s="1"/>
      <c r="AP15" s="1"/>
      <c r="AQ15" s="1"/>
      <c r="AR15" s="1"/>
      <c r="AS15" s="1"/>
      <c r="AT15" s="1"/>
      <c r="AU15" s="1"/>
      <c r="AV15" s="1"/>
      <c r="AW15" s="1"/>
      <c r="AX15" s="1"/>
      <c r="AY15" s="1"/>
      <c r="AZ15" s="1"/>
      <c r="BA15" s="1"/>
    </row>
    <row r="16" spans="1:53" x14ac:dyDescent="0.2">
      <c r="A16" s="327" t="s">
        <v>89</v>
      </c>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9"/>
    </row>
    <row r="17" spans="1:39" ht="65.25" customHeight="1" x14ac:dyDescent="0.2">
      <c r="A17" s="327"/>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9"/>
    </row>
    <row r="18" spans="1:39" ht="36" customHeight="1" x14ac:dyDescent="0.2">
      <c r="A18" s="321" t="s">
        <v>87</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row>
    <row r="19" spans="1:39" ht="27.75" customHeight="1" x14ac:dyDescent="0.2">
      <c r="A19" s="322" t="s">
        <v>74</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35.25" customHeight="1" x14ac:dyDescent="0.2">
      <c r="A20" s="323" t="s">
        <v>88</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row>
    <row r="21" spans="1:39" ht="83.25" customHeight="1" x14ac:dyDescent="0.2">
      <c r="A21" s="323" t="s">
        <v>86</v>
      </c>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row>
  </sheetData>
  <mergeCells count="50">
    <mergeCell ref="A21:AM21"/>
    <mergeCell ref="A1:AM2"/>
    <mergeCell ref="A5:L5"/>
    <mergeCell ref="A6:L6"/>
    <mergeCell ref="M5:AC5"/>
    <mergeCell ref="M6:AC6"/>
    <mergeCell ref="Q8:Q9"/>
    <mergeCell ref="R8:R9"/>
    <mergeCell ref="Y8:Y9"/>
    <mergeCell ref="Z8:Z9"/>
    <mergeCell ref="AD5:AM6"/>
    <mergeCell ref="AJ8:AJ9"/>
    <mergeCell ref="AK8:AK9"/>
    <mergeCell ref="AL8:AL9"/>
    <mergeCell ref="P7:AA7"/>
    <mergeCell ref="AB7:AM7"/>
    <mergeCell ref="AE8:AE9"/>
    <mergeCell ref="AF8:AF9"/>
    <mergeCell ref="AG8:AG9"/>
    <mergeCell ref="AC8:AC9"/>
    <mergeCell ref="AM8:AM9"/>
    <mergeCell ref="P8:P9"/>
    <mergeCell ref="A7:O7"/>
    <mergeCell ref="O8:O9"/>
    <mergeCell ref="H8:H9"/>
    <mergeCell ref="I8:I9"/>
    <mergeCell ref="G8:G9"/>
    <mergeCell ref="F8:F9"/>
    <mergeCell ref="K8:L8"/>
    <mergeCell ref="M8:M9"/>
    <mergeCell ref="N8:N9"/>
    <mergeCell ref="J8:J9"/>
    <mergeCell ref="A8:A9"/>
    <mergeCell ref="B8:E8"/>
    <mergeCell ref="A18:AM18"/>
    <mergeCell ref="A19:AM19"/>
    <mergeCell ref="A20:AM20"/>
    <mergeCell ref="AA8:AA9"/>
    <mergeCell ref="V8:V9"/>
    <mergeCell ref="T8:T9"/>
    <mergeCell ref="U8:U9"/>
    <mergeCell ref="W8:W9"/>
    <mergeCell ref="AB8:AB9"/>
    <mergeCell ref="A15:AM15"/>
    <mergeCell ref="A16:AM17"/>
    <mergeCell ref="AH8:AH9"/>
    <mergeCell ref="AI8:AI9"/>
    <mergeCell ref="S8:S9"/>
    <mergeCell ref="AD8:AD9"/>
    <mergeCell ref="X8:X9"/>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&amp;L&amp;"Arial,Normal"&amp;8FR.PS.010&amp;C&amp;"Arial,Normal"&amp;8                                                                                                            &amp;R&amp;"Arial,Normal"&amp;8Versión 04_29/08/2016</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9"/>
  <sheetViews>
    <sheetView zoomScale="80" zoomScaleNormal="80" workbookViewId="0">
      <selection activeCell="H11" sqref="H11"/>
    </sheetView>
  </sheetViews>
  <sheetFormatPr baseColWidth="10" defaultColWidth="6.7109375" defaultRowHeight="12.75" x14ac:dyDescent="0.2"/>
  <cols>
    <col min="1" max="1" width="3.7109375" style="1" customWidth="1"/>
    <col min="2" max="2" width="5" style="1" customWidth="1"/>
    <col min="3" max="5" width="4.7109375" style="1" customWidth="1"/>
    <col min="6" max="6" width="18.28515625" style="1" customWidth="1"/>
    <col min="7" max="7" width="16.140625" style="1" customWidth="1"/>
    <col min="8" max="8" width="20.7109375" style="1" customWidth="1"/>
    <col min="9" max="9" width="13.7109375" style="1" customWidth="1"/>
    <col min="10" max="10" width="13.5703125" style="1" customWidth="1"/>
    <col min="11" max="11" width="10.28515625" style="1" customWidth="1"/>
    <col min="12" max="12" width="9.7109375" style="1" customWidth="1"/>
    <col min="13" max="13" width="10.85546875" style="1" customWidth="1"/>
    <col min="14" max="14" width="22.85546875" style="1" customWidth="1"/>
    <col min="15" max="15" width="15.42578125" style="1" customWidth="1"/>
    <col min="16" max="20" width="6.7109375" style="1"/>
    <col min="21" max="21" width="10" style="1" bestFit="1" customWidth="1"/>
    <col min="22" max="26" width="6.7109375" style="1"/>
    <col min="27" max="27" width="11" style="1" bestFit="1" customWidth="1"/>
    <col min="28" max="28" width="14" style="1" customWidth="1"/>
    <col min="29" max="31" width="6.7109375" style="1"/>
    <col min="32" max="32" width="6.7109375" style="1" customWidth="1"/>
    <col min="33" max="33" width="11.140625" style="1" customWidth="1"/>
    <col min="34" max="34" width="4.42578125" style="1" customWidth="1"/>
    <col min="35" max="38" width="6.7109375" style="1"/>
    <col min="39" max="39" width="10" style="1" customWidth="1"/>
    <col min="40" max="256" width="6.7109375" style="1"/>
    <col min="257" max="257" width="3.7109375" style="1" customWidth="1"/>
    <col min="258" max="258" width="5" style="1" customWidth="1"/>
    <col min="259" max="261" width="4.7109375" style="1" customWidth="1"/>
    <col min="262" max="262" width="16.28515625" style="1" customWidth="1"/>
    <col min="263" max="263" width="14.140625" style="1" customWidth="1"/>
    <col min="264" max="264" width="20.7109375" style="1" customWidth="1"/>
    <col min="265" max="265" width="12.140625" style="1" customWidth="1"/>
    <col min="266" max="266" width="11.28515625" style="1" customWidth="1"/>
    <col min="267" max="267" width="10.28515625" style="1" customWidth="1"/>
    <col min="268" max="268" width="9.7109375" style="1" customWidth="1"/>
    <col min="269" max="269" width="10.85546875" style="1" customWidth="1"/>
    <col min="270" max="270" width="21.42578125" style="1" customWidth="1"/>
    <col min="271" max="271" width="15.42578125" style="1" customWidth="1"/>
    <col min="272" max="276" width="6.7109375" style="1"/>
    <col min="277" max="277" width="10" style="1" bestFit="1" customWidth="1"/>
    <col min="278" max="282" width="6.7109375" style="1"/>
    <col min="283" max="283" width="11" style="1" bestFit="1" customWidth="1"/>
    <col min="284" max="284" width="14" style="1" customWidth="1"/>
    <col min="285" max="288" width="6.7109375" style="1"/>
    <col min="289" max="289" width="11.140625" style="1" customWidth="1"/>
    <col min="290" max="290" width="12.42578125" style="1" bestFit="1" customWidth="1"/>
    <col min="291" max="512" width="6.7109375" style="1"/>
    <col min="513" max="513" width="3.7109375" style="1" customWidth="1"/>
    <col min="514" max="514" width="5" style="1" customWidth="1"/>
    <col min="515" max="517" width="4.7109375" style="1" customWidth="1"/>
    <col min="518" max="518" width="16.28515625" style="1" customWidth="1"/>
    <col min="519" max="519" width="14.140625" style="1" customWidth="1"/>
    <col min="520" max="520" width="20.7109375" style="1" customWidth="1"/>
    <col min="521" max="521" width="12.140625" style="1" customWidth="1"/>
    <col min="522" max="522" width="11.28515625" style="1" customWidth="1"/>
    <col min="523" max="523" width="10.28515625" style="1" customWidth="1"/>
    <col min="524" max="524" width="9.7109375" style="1" customWidth="1"/>
    <col min="525" max="525" width="10.85546875" style="1" customWidth="1"/>
    <col min="526" max="526" width="21.42578125" style="1" customWidth="1"/>
    <col min="527" max="527" width="15.42578125" style="1" customWidth="1"/>
    <col min="528" max="532" width="6.7109375" style="1"/>
    <col min="533" max="533" width="10" style="1" bestFit="1" customWidth="1"/>
    <col min="534" max="538" width="6.7109375" style="1"/>
    <col min="539" max="539" width="11" style="1" bestFit="1" customWidth="1"/>
    <col min="540" max="540" width="14" style="1" customWidth="1"/>
    <col min="541" max="544" width="6.7109375" style="1"/>
    <col min="545" max="545" width="11.140625" style="1" customWidth="1"/>
    <col min="546" max="546" width="12.42578125" style="1" bestFit="1" customWidth="1"/>
    <col min="547" max="768" width="6.7109375" style="1"/>
    <col min="769" max="769" width="3.7109375" style="1" customWidth="1"/>
    <col min="770" max="770" width="5" style="1" customWidth="1"/>
    <col min="771" max="773" width="4.7109375" style="1" customWidth="1"/>
    <col min="774" max="774" width="16.28515625" style="1" customWidth="1"/>
    <col min="775" max="775" width="14.140625" style="1" customWidth="1"/>
    <col min="776" max="776" width="20.7109375" style="1" customWidth="1"/>
    <col min="777" max="777" width="12.140625" style="1" customWidth="1"/>
    <col min="778" max="778" width="11.28515625" style="1" customWidth="1"/>
    <col min="779" max="779" width="10.28515625" style="1" customWidth="1"/>
    <col min="780" max="780" width="9.7109375" style="1" customWidth="1"/>
    <col min="781" max="781" width="10.85546875" style="1" customWidth="1"/>
    <col min="782" max="782" width="21.42578125" style="1" customWidth="1"/>
    <col min="783" max="783" width="15.42578125" style="1" customWidth="1"/>
    <col min="784" max="788" width="6.7109375" style="1"/>
    <col min="789" max="789" width="10" style="1" bestFit="1" customWidth="1"/>
    <col min="790" max="794" width="6.7109375" style="1"/>
    <col min="795" max="795" width="11" style="1" bestFit="1" customWidth="1"/>
    <col min="796" max="796" width="14" style="1" customWidth="1"/>
    <col min="797" max="800" width="6.7109375" style="1"/>
    <col min="801" max="801" width="11.140625" style="1" customWidth="1"/>
    <col min="802" max="802" width="12.42578125" style="1" bestFit="1" customWidth="1"/>
    <col min="803" max="1024" width="6.7109375" style="1"/>
    <col min="1025" max="1025" width="3.7109375" style="1" customWidth="1"/>
    <col min="1026" max="1026" width="5" style="1" customWidth="1"/>
    <col min="1027" max="1029" width="4.7109375" style="1" customWidth="1"/>
    <col min="1030" max="1030" width="16.28515625" style="1" customWidth="1"/>
    <col min="1031" max="1031" width="14.140625" style="1" customWidth="1"/>
    <col min="1032" max="1032" width="20.7109375" style="1" customWidth="1"/>
    <col min="1033" max="1033" width="12.140625" style="1" customWidth="1"/>
    <col min="1034" max="1034" width="11.28515625" style="1" customWidth="1"/>
    <col min="1035" max="1035" width="10.28515625" style="1" customWidth="1"/>
    <col min="1036" max="1036" width="9.7109375" style="1" customWidth="1"/>
    <col min="1037" max="1037" width="10.85546875" style="1" customWidth="1"/>
    <col min="1038" max="1038" width="21.42578125" style="1" customWidth="1"/>
    <col min="1039" max="1039" width="15.42578125" style="1" customWidth="1"/>
    <col min="1040" max="1044" width="6.7109375" style="1"/>
    <col min="1045" max="1045" width="10" style="1" bestFit="1" customWidth="1"/>
    <col min="1046" max="1050" width="6.7109375" style="1"/>
    <col min="1051" max="1051" width="11" style="1" bestFit="1" customWidth="1"/>
    <col min="1052" max="1052" width="14" style="1" customWidth="1"/>
    <col min="1053" max="1056" width="6.7109375" style="1"/>
    <col min="1057" max="1057" width="11.140625" style="1" customWidth="1"/>
    <col min="1058" max="1058" width="12.42578125" style="1" bestFit="1" customWidth="1"/>
    <col min="1059" max="1280" width="6.7109375" style="1"/>
    <col min="1281" max="1281" width="3.7109375" style="1" customWidth="1"/>
    <col min="1282" max="1282" width="5" style="1" customWidth="1"/>
    <col min="1283" max="1285" width="4.7109375" style="1" customWidth="1"/>
    <col min="1286" max="1286" width="16.28515625" style="1" customWidth="1"/>
    <col min="1287" max="1287" width="14.140625" style="1" customWidth="1"/>
    <col min="1288" max="1288" width="20.7109375" style="1" customWidth="1"/>
    <col min="1289" max="1289" width="12.140625" style="1" customWidth="1"/>
    <col min="1290" max="1290" width="11.28515625" style="1" customWidth="1"/>
    <col min="1291" max="1291" width="10.28515625" style="1" customWidth="1"/>
    <col min="1292" max="1292" width="9.7109375" style="1" customWidth="1"/>
    <col min="1293" max="1293" width="10.85546875" style="1" customWidth="1"/>
    <col min="1294" max="1294" width="21.42578125" style="1" customWidth="1"/>
    <col min="1295" max="1295" width="15.42578125" style="1" customWidth="1"/>
    <col min="1296" max="1300" width="6.7109375" style="1"/>
    <col min="1301" max="1301" width="10" style="1" bestFit="1" customWidth="1"/>
    <col min="1302" max="1306" width="6.7109375" style="1"/>
    <col min="1307" max="1307" width="11" style="1" bestFit="1" customWidth="1"/>
    <col min="1308" max="1308" width="14" style="1" customWidth="1"/>
    <col min="1309" max="1312" width="6.7109375" style="1"/>
    <col min="1313" max="1313" width="11.140625" style="1" customWidth="1"/>
    <col min="1314" max="1314" width="12.42578125" style="1" bestFit="1" customWidth="1"/>
    <col min="1315" max="1536" width="6.7109375" style="1"/>
    <col min="1537" max="1537" width="3.7109375" style="1" customWidth="1"/>
    <col min="1538" max="1538" width="5" style="1" customWidth="1"/>
    <col min="1539" max="1541" width="4.7109375" style="1" customWidth="1"/>
    <col min="1542" max="1542" width="16.28515625" style="1" customWidth="1"/>
    <col min="1543" max="1543" width="14.140625" style="1" customWidth="1"/>
    <col min="1544" max="1544" width="20.7109375" style="1" customWidth="1"/>
    <col min="1545" max="1545" width="12.140625" style="1" customWidth="1"/>
    <col min="1546" max="1546" width="11.28515625" style="1" customWidth="1"/>
    <col min="1547" max="1547" width="10.28515625" style="1" customWidth="1"/>
    <col min="1548" max="1548" width="9.7109375" style="1" customWidth="1"/>
    <col min="1549" max="1549" width="10.85546875" style="1" customWidth="1"/>
    <col min="1550" max="1550" width="21.42578125" style="1" customWidth="1"/>
    <col min="1551" max="1551" width="15.42578125" style="1" customWidth="1"/>
    <col min="1552" max="1556" width="6.7109375" style="1"/>
    <col min="1557" max="1557" width="10" style="1" bestFit="1" customWidth="1"/>
    <col min="1558" max="1562" width="6.7109375" style="1"/>
    <col min="1563" max="1563" width="11" style="1" bestFit="1" customWidth="1"/>
    <col min="1564" max="1564" width="14" style="1" customWidth="1"/>
    <col min="1565" max="1568" width="6.7109375" style="1"/>
    <col min="1569" max="1569" width="11.140625" style="1" customWidth="1"/>
    <col min="1570" max="1570" width="12.42578125" style="1" bestFit="1" customWidth="1"/>
    <col min="1571" max="1792" width="6.7109375" style="1"/>
    <col min="1793" max="1793" width="3.7109375" style="1" customWidth="1"/>
    <col min="1794" max="1794" width="5" style="1" customWidth="1"/>
    <col min="1795" max="1797" width="4.7109375" style="1" customWidth="1"/>
    <col min="1798" max="1798" width="16.28515625" style="1" customWidth="1"/>
    <col min="1799" max="1799" width="14.140625" style="1" customWidth="1"/>
    <col min="1800" max="1800" width="20.7109375" style="1" customWidth="1"/>
    <col min="1801" max="1801" width="12.140625" style="1" customWidth="1"/>
    <col min="1802" max="1802" width="11.28515625" style="1" customWidth="1"/>
    <col min="1803" max="1803" width="10.28515625" style="1" customWidth="1"/>
    <col min="1804" max="1804" width="9.7109375" style="1" customWidth="1"/>
    <col min="1805" max="1805" width="10.85546875" style="1" customWidth="1"/>
    <col min="1806" max="1806" width="21.42578125" style="1" customWidth="1"/>
    <col min="1807" max="1807" width="15.42578125" style="1" customWidth="1"/>
    <col min="1808" max="1812" width="6.7109375" style="1"/>
    <col min="1813" max="1813" width="10" style="1" bestFit="1" customWidth="1"/>
    <col min="1814" max="1818" width="6.7109375" style="1"/>
    <col min="1819" max="1819" width="11" style="1" bestFit="1" customWidth="1"/>
    <col min="1820" max="1820" width="14" style="1" customWidth="1"/>
    <col min="1821" max="1824" width="6.7109375" style="1"/>
    <col min="1825" max="1825" width="11.140625" style="1" customWidth="1"/>
    <col min="1826" max="1826" width="12.42578125" style="1" bestFit="1" customWidth="1"/>
    <col min="1827" max="2048" width="6.7109375" style="1"/>
    <col min="2049" max="2049" width="3.7109375" style="1" customWidth="1"/>
    <col min="2050" max="2050" width="5" style="1" customWidth="1"/>
    <col min="2051" max="2053" width="4.7109375" style="1" customWidth="1"/>
    <col min="2054" max="2054" width="16.28515625" style="1" customWidth="1"/>
    <col min="2055" max="2055" width="14.140625" style="1" customWidth="1"/>
    <col min="2056" max="2056" width="20.7109375" style="1" customWidth="1"/>
    <col min="2057" max="2057" width="12.140625" style="1" customWidth="1"/>
    <col min="2058" max="2058" width="11.28515625" style="1" customWidth="1"/>
    <col min="2059" max="2059" width="10.28515625" style="1" customWidth="1"/>
    <col min="2060" max="2060" width="9.7109375" style="1" customWidth="1"/>
    <col min="2061" max="2061" width="10.85546875" style="1" customWidth="1"/>
    <col min="2062" max="2062" width="21.42578125" style="1" customWidth="1"/>
    <col min="2063" max="2063" width="15.42578125" style="1" customWidth="1"/>
    <col min="2064" max="2068" width="6.7109375" style="1"/>
    <col min="2069" max="2069" width="10" style="1" bestFit="1" customWidth="1"/>
    <col min="2070" max="2074" width="6.7109375" style="1"/>
    <col min="2075" max="2075" width="11" style="1" bestFit="1" customWidth="1"/>
    <col min="2076" max="2076" width="14" style="1" customWidth="1"/>
    <col min="2077" max="2080" width="6.7109375" style="1"/>
    <col min="2081" max="2081" width="11.140625" style="1" customWidth="1"/>
    <col min="2082" max="2082" width="12.42578125" style="1" bestFit="1" customWidth="1"/>
    <col min="2083" max="2304" width="6.7109375" style="1"/>
    <col min="2305" max="2305" width="3.7109375" style="1" customWidth="1"/>
    <col min="2306" max="2306" width="5" style="1" customWidth="1"/>
    <col min="2307" max="2309" width="4.7109375" style="1" customWidth="1"/>
    <col min="2310" max="2310" width="16.28515625" style="1" customWidth="1"/>
    <col min="2311" max="2311" width="14.140625" style="1" customWidth="1"/>
    <col min="2312" max="2312" width="20.7109375" style="1" customWidth="1"/>
    <col min="2313" max="2313" width="12.140625" style="1" customWidth="1"/>
    <col min="2314" max="2314" width="11.28515625" style="1" customWidth="1"/>
    <col min="2315" max="2315" width="10.28515625" style="1" customWidth="1"/>
    <col min="2316" max="2316" width="9.7109375" style="1" customWidth="1"/>
    <col min="2317" max="2317" width="10.85546875" style="1" customWidth="1"/>
    <col min="2318" max="2318" width="21.42578125" style="1" customWidth="1"/>
    <col min="2319" max="2319" width="15.42578125" style="1" customWidth="1"/>
    <col min="2320" max="2324" width="6.7109375" style="1"/>
    <col min="2325" max="2325" width="10" style="1" bestFit="1" customWidth="1"/>
    <col min="2326" max="2330" width="6.7109375" style="1"/>
    <col min="2331" max="2331" width="11" style="1" bestFit="1" customWidth="1"/>
    <col min="2332" max="2332" width="14" style="1" customWidth="1"/>
    <col min="2333" max="2336" width="6.7109375" style="1"/>
    <col min="2337" max="2337" width="11.140625" style="1" customWidth="1"/>
    <col min="2338" max="2338" width="12.42578125" style="1" bestFit="1" customWidth="1"/>
    <col min="2339" max="2560" width="6.7109375" style="1"/>
    <col min="2561" max="2561" width="3.7109375" style="1" customWidth="1"/>
    <col min="2562" max="2562" width="5" style="1" customWidth="1"/>
    <col min="2563" max="2565" width="4.7109375" style="1" customWidth="1"/>
    <col min="2566" max="2566" width="16.28515625" style="1" customWidth="1"/>
    <col min="2567" max="2567" width="14.140625" style="1" customWidth="1"/>
    <col min="2568" max="2568" width="20.7109375" style="1" customWidth="1"/>
    <col min="2569" max="2569" width="12.140625" style="1" customWidth="1"/>
    <col min="2570" max="2570" width="11.28515625" style="1" customWidth="1"/>
    <col min="2571" max="2571" width="10.28515625" style="1" customWidth="1"/>
    <col min="2572" max="2572" width="9.7109375" style="1" customWidth="1"/>
    <col min="2573" max="2573" width="10.85546875" style="1" customWidth="1"/>
    <col min="2574" max="2574" width="21.42578125" style="1" customWidth="1"/>
    <col min="2575" max="2575" width="15.42578125" style="1" customWidth="1"/>
    <col min="2576" max="2580" width="6.7109375" style="1"/>
    <col min="2581" max="2581" width="10" style="1" bestFit="1" customWidth="1"/>
    <col min="2582" max="2586" width="6.7109375" style="1"/>
    <col min="2587" max="2587" width="11" style="1" bestFit="1" customWidth="1"/>
    <col min="2588" max="2588" width="14" style="1" customWidth="1"/>
    <col min="2589" max="2592" width="6.7109375" style="1"/>
    <col min="2593" max="2593" width="11.140625" style="1" customWidth="1"/>
    <col min="2594" max="2594" width="12.42578125" style="1" bestFit="1" customWidth="1"/>
    <col min="2595" max="2816" width="6.7109375" style="1"/>
    <col min="2817" max="2817" width="3.7109375" style="1" customWidth="1"/>
    <col min="2818" max="2818" width="5" style="1" customWidth="1"/>
    <col min="2819" max="2821" width="4.7109375" style="1" customWidth="1"/>
    <col min="2822" max="2822" width="16.28515625" style="1" customWidth="1"/>
    <col min="2823" max="2823" width="14.140625" style="1" customWidth="1"/>
    <col min="2824" max="2824" width="20.7109375" style="1" customWidth="1"/>
    <col min="2825" max="2825" width="12.140625" style="1" customWidth="1"/>
    <col min="2826" max="2826" width="11.28515625" style="1" customWidth="1"/>
    <col min="2827" max="2827" width="10.28515625" style="1" customWidth="1"/>
    <col min="2828" max="2828" width="9.7109375" style="1" customWidth="1"/>
    <col min="2829" max="2829" width="10.85546875" style="1" customWidth="1"/>
    <col min="2830" max="2830" width="21.42578125" style="1" customWidth="1"/>
    <col min="2831" max="2831" width="15.42578125" style="1" customWidth="1"/>
    <col min="2832" max="2836" width="6.7109375" style="1"/>
    <col min="2837" max="2837" width="10" style="1" bestFit="1" customWidth="1"/>
    <col min="2838" max="2842" width="6.7109375" style="1"/>
    <col min="2843" max="2843" width="11" style="1" bestFit="1" customWidth="1"/>
    <col min="2844" max="2844" width="14" style="1" customWidth="1"/>
    <col min="2845" max="2848" width="6.7109375" style="1"/>
    <col min="2849" max="2849" width="11.140625" style="1" customWidth="1"/>
    <col min="2850" max="2850" width="12.42578125" style="1" bestFit="1" customWidth="1"/>
    <col min="2851" max="3072" width="6.7109375" style="1"/>
    <col min="3073" max="3073" width="3.7109375" style="1" customWidth="1"/>
    <col min="3074" max="3074" width="5" style="1" customWidth="1"/>
    <col min="3075" max="3077" width="4.7109375" style="1" customWidth="1"/>
    <col min="3078" max="3078" width="16.28515625" style="1" customWidth="1"/>
    <col min="3079" max="3079" width="14.140625" style="1" customWidth="1"/>
    <col min="3080" max="3080" width="20.7109375" style="1" customWidth="1"/>
    <col min="3081" max="3081" width="12.140625" style="1" customWidth="1"/>
    <col min="3082" max="3082" width="11.28515625" style="1" customWidth="1"/>
    <col min="3083" max="3083" width="10.28515625" style="1" customWidth="1"/>
    <col min="3084" max="3084" width="9.7109375" style="1" customWidth="1"/>
    <col min="3085" max="3085" width="10.85546875" style="1" customWidth="1"/>
    <col min="3086" max="3086" width="21.42578125" style="1" customWidth="1"/>
    <col min="3087" max="3087" width="15.42578125" style="1" customWidth="1"/>
    <col min="3088" max="3092" width="6.7109375" style="1"/>
    <col min="3093" max="3093" width="10" style="1" bestFit="1" customWidth="1"/>
    <col min="3094" max="3098" width="6.7109375" style="1"/>
    <col min="3099" max="3099" width="11" style="1" bestFit="1" customWidth="1"/>
    <col min="3100" max="3100" width="14" style="1" customWidth="1"/>
    <col min="3101" max="3104" width="6.7109375" style="1"/>
    <col min="3105" max="3105" width="11.140625" style="1" customWidth="1"/>
    <col min="3106" max="3106" width="12.42578125" style="1" bestFit="1" customWidth="1"/>
    <col min="3107" max="3328" width="6.7109375" style="1"/>
    <col min="3329" max="3329" width="3.7109375" style="1" customWidth="1"/>
    <col min="3330" max="3330" width="5" style="1" customWidth="1"/>
    <col min="3331" max="3333" width="4.7109375" style="1" customWidth="1"/>
    <col min="3334" max="3334" width="16.28515625" style="1" customWidth="1"/>
    <col min="3335" max="3335" width="14.140625" style="1" customWidth="1"/>
    <col min="3336" max="3336" width="20.7109375" style="1" customWidth="1"/>
    <col min="3337" max="3337" width="12.140625" style="1" customWidth="1"/>
    <col min="3338" max="3338" width="11.28515625" style="1" customWidth="1"/>
    <col min="3339" max="3339" width="10.28515625" style="1" customWidth="1"/>
    <col min="3340" max="3340" width="9.7109375" style="1" customWidth="1"/>
    <col min="3341" max="3341" width="10.85546875" style="1" customWidth="1"/>
    <col min="3342" max="3342" width="21.42578125" style="1" customWidth="1"/>
    <col min="3343" max="3343" width="15.42578125" style="1" customWidth="1"/>
    <col min="3344" max="3348" width="6.7109375" style="1"/>
    <col min="3349" max="3349" width="10" style="1" bestFit="1" customWidth="1"/>
    <col min="3350" max="3354" width="6.7109375" style="1"/>
    <col min="3355" max="3355" width="11" style="1" bestFit="1" customWidth="1"/>
    <col min="3356" max="3356" width="14" style="1" customWidth="1"/>
    <col min="3357" max="3360" width="6.7109375" style="1"/>
    <col min="3361" max="3361" width="11.140625" style="1" customWidth="1"/>
    <col min="3362" max="3362" width="12.42578125" style="1" bestFit="1" customWidth="1"/>
    <col min="3363" max="3584" width="6.7109375" style="1"/>
    <col min="3585" max="3585" width="3.7109375" style="1" customWidth="1"/>
    <col min="3586" max="3586" width="5" style="1" customWidth="1"/>
    <col min="3587" max="3589" width="4.7109375" style="1" customWidth="1"/>
    <col min="3590" max="3590" width="16.28515625" style="1" customWidth="1"/>
    <col min="3591" max="3591" width="14.140625" style="1" customWidth="1"/>
    <col min="3592" max="3592" width="20.7109375" style="1" customWidth="1"/>
    <col min="3593" max="3593" width="12.140625" style="1" customWidth="1"/>
    <col min="3594" max="3594" width="11.28515625" style="1" customWidth="1"/>
    <col min="3595" max="3595" width="10.28515625" style="1" customWidth="1"/>
    <col min="3596" max="3596" width="9.7109375" style="1" customWidth="1"/>
    <col min="3597" max="3597" width="10.85546875" style="1" customWidth="1"/>
    <col min="3598" max="3598" width="21.42578125" style="1" customWidth="1"/>
    <col min="3599" max="3599" width="15.42578125" style="1" customWidth="1"/>
    <col min="3600" max="3604" width="6.7109375" style="1"/>
    <col min="3605" max="3605" width="10" style="1" bestFit="1" customWidth="1"/>
    <col min="3606" max="3610" width="6.7109375" style="1"/>
    <col min="3611" max="3611" width="11" style="1" bestFit="1" customWidth="1"/>
    <col min="3612" max="3612" width="14" style="1" customWidth="1"/>
    <col min="3613" max="3616" width="6.7109375" style="1"/>
    <col min="3617" max="3617" width="11.140625" style="1" customWidth="1"/>
    <col min="3618" max="3618" width="12.42578125" style="1" bestFit="1" customWidth="1"/>
    <col min="3619" max="3840" width="6.7109375" style="1"/>
    <col min="3841" max="3841" width="3.7109375" style="1" customWidth="1"/>
    <col min="3842" max="3842" width="5" style="1" customWidth="1"/>
    <col min="3843" max="3845" width="4.7109375" style="1" customWidth="1"/>
    <col min="3846" max="3846" width="16.28515625" style="1" customWidth="1"/>
    <col min="3847" max="3847" width="14.140625" style="1" customWidth="1"/>
    <col min="3848" max="3848" width="20.7109375" style="1" customWidth="1"/>
    <col min="3849" max="3849" width="12.140625" style="1" customWidth="1"/>
    <col min="3850" max="3850" width="11.28515625" style="1" customWidth="1"/>
    <col min="3851" max="3851" width="10.28515625" style="1" customWidth="1"/>
    <col min="3852" max="3852" width="9.7109375" style="1" customWidth="1"/>
    <col min="3853" max="3853" width="10.85546875" style="1" customWidth="1"/>
    <col min="3854" max="3854" width="21.42578125" style="1" customWidth="1"/>
    <col min="3855" max="3855" width="15.42578125" style="1" customWidth="1"/>
    <col min="3856" max="3860" width="6.7109375" style="1"/>
    <col min="3861" max="3861" width="10" style="1" bestFit="1" customWidth="1"/>
    <col min="3862" max="3866" width="6.7109375" style="1"/>
    <col min="3867" max="3867" width="11" style="1" bestFit="1" customWidth="1"/>
    <col min="3868" max="3868" width="14" style="1" customWidth="1"/>
    <col min="3869" max="3872" width="6.7109375" style="1"/>
    <col min="3873" max="3873" width="11.140625" style="1" customWidth="1"/>
    <col min="3874" max="3874" width="12.42578125" style="1" bestFit="1" customWidth="1"/>
    <col min="3875" max="4096" width="6.7109375" style="1"/>
    <col min="4097" max="4097" width="3.7109375" style="1" customWidth="1"/>
    <col min="4098" max="4098" width="5" style="1" customWidth="1"/>
    <col min="4099" max="4101" width="4.7109375" style="1" customWidth="1"/>
    <col min="4102" max="4102" width="16.28515625" style="1" customWidth="1"/>
    <col min="4103" max="4103" width="14.140625" style="1" customWidth="1"/>
    <col min="4104" max="4104" width="20.7109375" style="1" customWidth="1"/>
    <col min="4105" max="4105" width="12.140625" style="1" customWidth="1"/>
    <col min="4106" max="4106" width="11.28515625" style="1" customWidth="1"/>
    <col min="4107" max="4107" width="10.28515625" style="1" customWidth="1"/>
    <col min="4108" max="4108" width="9.7109375" style="1" customWidth="1"/>
    <col min="4109" max="4109" width="10.85546875" style="1" customWidth="1"/>
    <col min="4110" max="4110" width="21.42578125" style="1" customWidth="1"/>
    <col min="4111" max="4111" width="15.42578125" style="1" customWidth="1"/>
    <col min="4112" max="4116" width="6.7109375" style="1"/>
    <col min="4117" max="4117" width="10" style="1" bestFit="1" customWidth="1"/>
    <col min="4118" max="4122" width="6.7109375" style="1"/>
    <col min="4123" max="4123" width="11" style="1" bestFit="1" customWidth="1"/>
    <col min="4124" max="4124" width="14" style="1" customWidth="1"/>
    <col min="4125" max="4128" width="6.7109375" style="1"/>
    <col min="4129" max="4129" width="11.140625" style="1" customWidth="1"/>
    <col min="4130" max="4130" width="12.42578125" style="1" bestFit="1" customWidth="1"/>
    <col min="4131" max="4352" width="6.7109375" style="1"/>
    <col min="4353" max="4353" width="3.7109375" style="1" customWidth="1"/>
    <col min="4354" max="4354" width="5" style="1" customWidth="1"/>
    <col min="4355" max="4357" width="4.7109375" style="1" customWidth="1"/>
    <col min="4358" max="4358" width="16.28515625" style="1" customWidth="1"/>
    <col min="4359" max="4359" width="14.140625" style="1" customWidth="1"/>
    <col min="4360" max="4360" width="20.7109375" style="1" customWidth="1"/>
    <col min="4361" max="4361" width="12.140625" style="1" customWidth="1"/>
    <col min="4362" max="4362" width="11.28515625" style="1" customWidth="1"/>
    <col min="4363" max="4363" width="10.28515625" style="1" customWidth="1"/>
    <col min="4364" max="4364" width="9.7109375" style="1" customWidth="1"/>
    <col min="4365" max="4365" width="10.85546875" style="1" customWidth="1"/>
    <col min="4366" max="4366" width="21.42578125" style="1" customWidth="1"/>
    <col min="4367" max="4367" width="15.42578125" style="1" customWidth="1"/>
    <col min="4368" max="4372" width="6.7109375" style="1"/>
    <col min="4373" max="4373" width="10" style="1" bestFit="1" customWidth="1"/>
    <col min="4374" max="4378" width="6.7109375" style="1"/>
    <col min="4379" max="4379" width="11" style="1" bestFit="1" customWidth="1"/>
    <col min="4380" max="4380" width="14" style="1" customWidth="1"/>
    <col min="4381" max="4384" width="6.7109375" style="1"/>
    <col min="4385" max="4385" width="11.140625" style="1" customWidth="1"/>
    <col min="4386" max="4386" width="12.42578125" style="1" bestFit="1" customWidth="1"/>
    <col min="4387" max="4608" width="6.7109375" style="1"/>
    <col min="4609" max="4609" width="3.7109375" style="1" customWidth="1"/>
    <col min="4610" max="4610" width="5" style="1" customWidth="1"/>
    <col min="4611" max="4613" width="4.7109375" style="1" customWidth="1"/>
    <col min="4614" max="4614" width="16.28515625" style="1" customWidth="1"/>
    <col min="4615" max="4615" width="14.140625" style="1" customWidth="1"/>
    <col min="4616" max="4616" width="20.7109375" style="1" customWidth="1"/>
    <col min="4617" max="4617" width="12.140625" style="1" customWidth="1"/>
    <col min="4618" max="4618" width="11.28515625" style="1" customWidth="1"/>
    <col min="4619" max="4619" width="10.28515625" style="1" customWidth="1"/>
    <col min="4620" max="4620" width="9.7109375" style="1" customWidth="1"/>
    <col min="4621" max="4621" width="10.85546875" style="1" customWidth="1"/>
    <col min="4622" max="4622" width="21.42578125" style="1" customWidth="1"/>
    <col min="4623" max="4623" width="15.42578125" style="1" customWidth="1"/>
    <col min="4624" max="4628" width="6.7109375" style="1"/>
    <col min="4629" max="4629" width="10" style="1" bestFit="1" customWidth="1"/>
    <col min="4630" max="4634" width="6.7109375" style="1"/>
    <col min="4635" max="4635" width="11" style="1" bestFit="1" customWidth="1"/>
    <col min="4636" max="4636" width="14" style="1" customWidth="1"/>
    <col min="4637" max="4640" width="6.7109375" style="1"/>
    <col min="4641" max="4641" width="11.140625" style="1" customWidth="1"/>
    <col min="4642" max="4642" width="12.42578125" style="1" bestFit="1" customWidth="1"/>
    <col min="4643" max="4864" width="6.7109375" style="1"/>
    <col min="4865" max="4865" width="3.7109375" style="1" customWidth="1"/>
    <col min="4866" max="4866" width="5" style="1" customWidth="1"/>
    <col min="4867" max="4869" width="4.7109375" style="1" customWidth="1"/>
    <col min="4870" max="4870" width="16.28515625" style="1" customWidth="1"/>
    <col min="4871" max="4871" width="14.140625" style="1" customWidth="1"/>
    <col min="4872" max="4872" width="20.7109375" style="1" customWidth="1"/>
    <col min="4873" max="4873" width="12.140625" style="1" customWidth="1"/>
    <col min="4874" max="4874" width="11.28515625" style="1" customWidth="1"/>
    <col min="4875" max="4875" width="10.28515625" style="1" customWidth="1"/>
    <col min="4876" max="4876" width="9.7109375" style="1" customWidth="1"/>
    <col min="4877" max="4877" width="10.85546875" style="1" customWidth="1"/>
    <col min="4878" max="4878" width="21.42578125" style="1" customWidth="1"/>
    <col min="4879" max="4879" width="15.42578125" style="1" customWidth="1"/>
    <col min="4880" max="4884" width="6.7109375" style="1"/>
    <col min="4885" max="4885" width="10" style="1" bestFit="1" customWidth="1"/>
    <col min="4886" max="4890" width="6.7109375" style="1"/>
    <col min="4891" max="4891" width="11" style="1" bestFit="1" customWidth="1"/>
    <col min="4892" max="4892" width="14" style="1" customWidth="1"/>
    <col min="4893" max="4896" width="6.7109375" style="1"/>
    <col min="4897" max="4897" width="11.140625" style="1" customWidth="1"/>
    <col min="4898" max="4898" width="12.42578125" style="1" bestFit="1" customWidth="1"/>
    <col min="4899" max="5120" width="6.7109375" style="1"/>
    <col min="5121" max="5121" width="3.7109375" style="1" customWidth="1"/>
    <col min="5122" max="5122" width="5" style="1" customWidth="1"/>
    <col min="5123" max="5125" width="4.7109375" style="1" customWidth="1"/>
    <col min="5126" max="5126" width="16.28515625" style="1" customWidth="1"/>
    <col min="5127" max="5127" width="14.140625" style="1" customWidth="1"/>
    <col min="5128" max="5128" width="20.7109375" style="1" customWidth="1"/>
    <col min="5129" max="5129" width="12.140625" style="1" customWidth="1"/>
    <col min="5130" max="5130" width="11.28515625" style="1" customWidth="1"/>
    <col min="5131" max="5131" width="10.28515625" style="1" customWidth="1"/>
    <col min="5132" max="5132" width="9.7109375" style="1" customWidth="1"/>
    <col min="5133" max="5133" width="10.85546875" style="1" customWidth="1"/>
    <col min="5134" max="5134" width="21.42578125" style="1" customWidth="1"/>
    <col min="5135" max="5135" width="15.42578125" style="1" customWidth="1"/>
    <col min="5136" max="5140" width="6.7109375" style="1"/>
    <col min="5141" max="5141" width="10" style="1" bestFit="1" customWidth="1"/>
    <col min="5142" max="5146" width="6.7109375" style="1"/>
    <col min="5147" max="5147" width="11" style="1" bestFit="1" customWidth="1"/>
    <col min="5148" max="5148" width="14" style="1" customWidth="1"/>
    <col min="5149" max="5152" width="6.7109375" style="1"/>
    <col min="5153" max="5153" width="11.140625" style="1" customWidth="1"/>
    <col min="5154" max="5154" width="12.42578125" style="1" bestFit="1" customWidth="1"/>
    <col min="5155" max="5376" width="6.7109375" style="1"/>
    <col min="5377" max="5377" width="3.7109375" style="1" customWidth="1"/>
    <col min="5378" max="5378" width="5" style="1" customWidth="1"/>
    <col min="5379" max="5381" width="4.7109375" style="1" customWidth="1"/>
    <col min="5382" max="5382" width="16.28515625" style="1" customWidth="1"/>
    <col min="5383" max="5383" width="14.140625" style="1" customWidth="1"/>
    <col min="5384" max="5384" width="20.7109375" style="1" customWidth="1"/>
    <col min="5385" max="5385" width="12.140625" style="1" customWidth="1"/>
    <col min="5386" max="5386" width="11.28515625" style="1" customWidth="1"/>
    <col min="5387" max="5387" width="10.28515625" style="1" customWidth="1"/>
    <col min="5388" max="5388" width="9.7109375" style="1" customWidth="1"/>
    <col min="5389" max="5389" width="10.85546875" style="1" customWidth="1"/>
    <col min="5390" max="5390" width="21.42578125" style="1" customWidth="1"/>
    <col min="5391" max="5391" width="15.42578125" style="1" customWidth="1"/>
    <col min="5392" max="5396" width="6.7109375" style="1"/>
    <col min="5397" max="5397" width="10" style="1" bestFit="1" customWidth="1"/>
    <col min="5398" max="5402" width="6.7109375" style="1"/>
    <col min="5403" max="5403" width="11" style="1" bestFit="1" customWidth="1"/>
    <col min="5404" max="5404" width="14" style="1" customWidth="1"/>
    <col min="5405" max="5408" width="6.7109375" style="1"/>
    <col min="5409" max="5409" width="11.140625" style="1" customWidth="1"/>
    <col min="5410" max="5410" width="12.42578125" style="1" bestFit="1" customWidth="1"/>
    <col min="5411" max="5632" width="6.7109375" style="1"/>
    <col min="5633" max="5633" width="3.7109375" style="1" customWidth="1"/>
    <col min="5634" max="5634" width="5" style="1" customWidth="1"/>
    <col min="5635" max="5637" width="4.7109375" style="1" customWidth="1"/>
    <col min="5638" max="5638" width="16.28515625" style="1" customWidth="1"/>
    <col min="5639" max="5639" width="14.140625" style="1" customWidth="1"/>
    <col min="5640" max="5640" width="20.7109375" style="1" customWidth="1"/>
    <col min="5641" max="5641" width="12.140625" style="1" customWidth="1"/>
    <col min="5642" max="5642" width="11.28515625" style="1" customWidth="1"/>
    <col min="5643" max="5643" width="10.28515625" style="1" customWidth="1"/>
    <col min="5644" max="5644" width="9.7109375" style="1" customWidth="1"/>
    <col min="5645" max="5645" width="10.85546875" style="1" customWidth="1"/>
    <col min="5646" max="5646" width="21.42578125" style="1" customWidth="1"/>
    <col min="5647" max="5647" width="15.42578125" style="1" customWidth="1"/>
    <col min="5648" max="5652" width="6.7109375" style="1"/>
    <col min="5653" max="5653" width="10" style="1" bestFit="1" customWidth="1"/>
    <col min="5654" max="5658" width="6.7109375" style="1"/>
    <col min="5659" max="5659" width="11" style="1" bestFit="1" customWidth="1"/>
    <col min="5660" max="5660" width="14" style="1" customWidth="1"/>
    <col min="5661" max="5664" width="6.7109375" style="1"/>
    <col min="5665" max="5665" width="11.140625" style="1" customWidth="1"/>
    <col min="5666" max="5666" width="12.42578125" style="1" bestFit="1" customWidth="1"/>
    <col min="5667" max="5888" width="6.7109375" style="1"/>
    <col min="5889" max="5889" width="3.7109375" style="1" customWidth="1"/>
    <col min="5890" max="5890" width="5" style="1" customWidth="1"/>
    <col min="5891" max="5893" width="4.7109375" style="1" customWidth="1"/>
    <col min="5894" max="5894" width="16.28515625" style="1" customWidth="1"/>
    <col min="5895" max="5895" width="14.140625" style="1" customWidth="1"/>
    <col min="5896" max="5896" width="20.7109375" style="1" customWidth="1"/>
    <col min="5897" max="5897" width="12.140625" style="1" customWidth="1"/>
    <col min="5898" max="5898" width="11.28515625" style="1" customWidth="1"/>
    <col min="5899" max="5899" width="10.28515625" style="1" customWidth="1"/>
    <col min="5900" max="5900" width="9.7109375" style="1" customWidth="1"/>
    <col min="5901" max="5901" width="10.85546875" style="1" customWidth="1"/>
    <col min="5902" max="5902" width="21.42578125" style="1" customWidth="1"/>
    <col min="5903" max="5903" width="15.42578125" style="1" customWidth="1"/>
    <col min="5904" max="5908" width="6.7109375" style="1"/>
    <col min="5909" max="5909" width="10" style="1" bestFit="1" customWidth="1"/>
    <col min="5910" max="5914" width="6.7109375" style="1"/>
    <col min="5915" max="5915" width="11" style="1" bestFit="1" customWidth="1"/>
    <col min="5916" max="5916" width="14" style="1" customWidth="1"/>
    <col min="5917" max="5920" width="6.7109375" style="1"/>
    <col min="5921" max="5921" width="11.140625" style="1" customWidth="1"/>
    <col min="5922" max="5922" width="12.42578125" style="1" bestFit="1" customWidth="1"/>
    <col min="5923" max="6144" width="6.7109375" style="1"/>
    <col min="6145" max="6145" width="3.7109375" style="1" customWidth="1"/>
    <col min="6146" max="6146" width="5" style="1" customWidth="1"/>
    <col min="6147" max="6149" width="4.7109375" style="1" customWidth="1"/>
    <col min="6150" max="6150" width="16.28515625" style="1" customWidth="1"/>
    <col min="6151" max="6151" width="14.140625" style="1" customWidth="1"/>
    <col min="6152" max="6152" width="20.7109375" style="1" customWidth="1"/>
    <col min="6153" max="6153" width="12.140625" style="1" customWidth="1"/>
    <col min="6154" max="6154" width="11.28515625" style="1" customWidth="1"/>
    <col min="6155" max="6155" width="10.28515625" style="1" customWidth="1"/>
    <col min="6156" max="6156" width="9.7109375" style="1" customWidth="1"/>
    <col min="6157" max="6157" width="10.85546875" style="1" customWidth="1"/>
    <col min="6158" max="6158" width="21.42578125" style="1" customWidth="1"/>
    <col min="6159" max="6159" width="15.42578125" style="1" customWidth="1"/>
    <col min="6160" max="6164" width="6.7109375" style="1"/>
    <col min="6165" max="6165" width="10" style="1" bestFit="1" customWidth="1"/>
    <col min="6166" max="6170" width="6.7109375" style="1"/>
    <col min="6171" max="6171" width="11" style="1" bestFit="1" customWidth="1"/>
    <col min="6172" max="6172" width="14" style="1" customWidth="1"/>
    <col min="6173" max="6176" width="6.7109375" style="1"/>
    <col min="6177" max="6177" width="11.140625" style="1" customWidth="1"/>
    <col min="6178" max="6178" width="12.42578125" style="1" bestFit="1" customWidth="1"/>
    <col min="6179" max="6400" width="6.7109375" style="1"/>
    <col min="6401" max="6401" width="3.7109375" style="1" customWidth="1"/>
    <col min="6402" max="6402" width="5" style="1" customWidth="1"/>
    <col min="6403" max="6405" width="4.7109375" style="1" customWidth="1"/>
    <col min="6406" max="6406" width="16.28515625" style="1" customWidth="1"/>
    <col min="6407" max="6407" width="14.140625" style="1" customWidth="1"/>
    <col min="6408" max="6408" width="20.7109375" style="1" customWidth="1"/>
    <col min="6409" max="6409" width="12.140625" style="1" customWidth="1"/>
    <col min="6410" max="6410" width="11.28515625" style="1" customWidth="1"/>
    <col min="6411" max="6411" width="10.28515625" style="1" customWidth="1"/>
    <col min="6412" max="6412" width="9.7109375" style="1" customWidth="1"/>
    <col min="6413" max="6413" width="10.85546875" style="1" customWidth="1"/>
    <col min="6414" max="6414" width="21.42578125" style="1" customWidth="1"/>
    <col min="6415" max="6415" width="15.42578125" style="1" customWidth="1"/>
    <col min="6416" max="6420" width="6.7109375" style="1"/>
    <col min="6421" max="6421" width="10" style="1" bestFit="1" customWidth="1"/>
    <col min="6422" max="6426" width="6.7109375" style="1"/>
    <col min="6427" max="6427" width="11" style="1" bestFit="1" customWidth="1"/>
    <col min="6428" max="6428" width="14" style="1" customWidth="1"/>
    <col min="6429" max="6432" width="6.7109375" style="1"/>
    <col min="6433" max="6433" width="11.140625" style="1" customWidth="1"/>
    <col min="6434" max="6434" width="12.42578125" style="1" bestFit="1" customWidth="1"/>
    <col min="6435" max="6656" width="6.7109375" style="1"/>
    <col min="6657" max="6657" width="3.7109375" style="1" customWidth="1"/>
    <col min="6658" max="6658" width="5" style="1" customWidth="1"/>
    <col min="6659" max="6661" width="4.7109375" style="1" customWidth="1"/>
    <col min="6662" max="6662" width="16.28515625" style="1" customWidth="1"/>
    <col min="6663" max="6663" width="14.140625" style="1" customWidth="1"/>
    <col min="6664" max="6664" width="20.7109375" style="1" customWidth="1"/>
    <col min="6665" max="6665" width="12.140625" style="1" customWidth="1"/>
    <col min="6666" max="6666" width="11.28515625" style="1" customWidth="1"/>
    <col min="6667" max="6667" width="10.28515625" style="1" customWidth="1"/>
    <col min="6668" max="6668" width="9.7109375" style="1" customWidth="1"/>
    <col min="6669" max="6669" width="10.85546875" style="1" customWidth="1"/>
    <col min="6670" max="6670" width="21.42578125" style="1" customWidth="1"/>
    <col min="6671" max="6671" width="15.42578125" style="1" customWidth="1"/>
    <col min="6672" max="6676" width="6.7109375" style="1"/>
    <col min="6677" max="6677" width="10" style="1" bestFit="1" customWidth="1"/>
    <col min="6678" max="6682" width="6.7109375" style="1"/>
    <col min="6683" max="6683" width="11" style="1" bestFit="1" customWidth="1"/>
    <col min="6684" max="6684" width="14" style="1" customWidth="1"/>
    <col min="6685" max="6688" width="6.7109375" style="1"/>
    <col min="6689" max="6689" width="11.140625" style="1" customWidth="1"/>
    <col min="6690" max="6690" width="12.42578125" style="1" bestFit="1" customWidth="1"/>
    <col min="6691" max="6912" width="6.7109375" style="1"/>
    <col min="6913" max="6913" width="3.7109375" style="1" customWidth="1"/>
    <col min="6914" max="6914" width="5" style="1" customWidth="1"/>
    <col min="6915" max="6917" width="4.7109375" style="1" customWidth="1"/>
    <col min="6918" max="6918" width="16.28515625" style="1" customWidth="1"/>
    <col min="6919" max="6919" width="14.140625" style="1" customWidth="1"/>
    <col min="6920" max="6920" width="20.7109375" style="1" customWidth="1"/>
    <col min="6921" max="6921" width="12.140625" style="1" customWidth="1"/>
    <col min="6922" max="6922" width="11.28515625" style="1" customWidth="1"/>
    <col min="6923" max="6923" width="10.28515625" style="1" customWidth="1"/>
    <col min="6924" max="6924" width="9.7109375" style="1" customWidth="1"/>
    <col min="6925" max="6925" width="10.85546875" style="1" customWidth="1"/>
    <col min="6926" max="6926" width="21.42578125" style="1" customWidth="1"/>
    <col min="6927" max="6927" width="15.42578125" style="1" customWidth="1"/>
    <col min="6928" max="6932" width="6.7109375" style="1"/>
    <col min="6933" max="6933" width="10" style="1" bestFit="1" customWidth="1"/>
    <col min="6934" max="6938" width="6.7109375" style="1"/>
    <col min="6939" max="6939" width="11" style="1" bestFit="1" customWidth="1"/>
    <col min="6940" max="6940" width="14" style="1" customWidth="1"/>
    <col min="6941" max="6944" width="6.7109375" style="1"/>
    <col min="6945" max="6945" width="11.140625" style="1" customWidth="1"/>
    <col min="6946" max="6946" width="12.42578125" style="1" bestFit="1" customWidth="1"/>
    <col min="6947" max="7168" width="6.7109375" style="1"/>
    <col min="7169" max="7169" width="3.7109375" style="1" customWidth="1"/>
    <col min="7170" max="7170" width="5" style="1" customWidth="1"/>
    <col min="7171" max="7173" width="4.7109375" style="1" customWidth="1"/>
    <col min="7174" max="7174" width="16.28515625" style="1" customWidth="1"/>
    <col min="7175" max="7175" width="14.140625" style="1" customWidth="1"/>
    <col min="7176" max="7176" width="20.7109375" style="1" customWidth="1"/>
    <col min="7177" max="7177" width="12.140625" style="1" customWidth="1"/>
    <col min="7178" max="7178" width="11.28515625" style="1" customWidth="1"/>
    <col min="7179" max="7179" width="10.28515625" style="1" customWidth="1"/>
    <col min="7180" max="7180" width="9.7109375" style="1" customWidth="1"/>
    <col min="7181" max="7181" width="10.85546875" style="1" customWidth="1"/>
    <col min="7182" max="7182" width="21.42578125" style="1" customWidth="1"/>
    <col min="7183" max="7183" width="15.42578125" style="1" customWidth="1"/>
    <col min="7184" max="7188" width="6.7109375" style="1"/>
    <col min="7189" max="7189" width="10" style="1" bestFit="1" customWidth="1"/>
    <col min="7190" max="7194" width="6.7109375" style="1"/>
    <col min="7195" max="7195" width="11" style="1" bestFit="1" customWidth="1"/>
    <col min="7196" max="7196" width="14" style="1" customWidth="1"/>
    <col min="7197" max="7200" width="6.7109375" style="1"/>
    <col min="7201" max="7201" width="11.140625" style="1" customWidth="1"/>
    <col min="7202" max="7202" width="12.42578125" style="1" bestFit="1" customWidth="1"/>
    <col min="7203" max="7424" width="6.7109375" style="1"/>
    <col min="7425" max="7425" width="3.7109375" style="1" customWidth="1"/>
    <col min="7426" max="7426" width="5" style="1" customWidth="1"/>
    <col min="7427" max="7429" width="4.7109375" style="1" customWidth="1"/>
    <col min="7430" max="7430" width="16.28515625" style="1" customWidth="1"/>
    <col min="7431" max="7431" width="14.140625" style="1" customWidth="1"/>
    <col min="7432" max="7432" width="20.7109375" style="1" customWidth="1"/>
    <col min="7433" max="7433" width="12.140625" style="1" customWidth="1"/>
    <col min="7434" max="7434" width="11.28515625" style="1" customWidth="1"/>
    <col min="7435" max="7435" width="10.28515625" style="1" customWidth="1"/>
    <col min="7436" max="7436" width="9.7109375" style="1" customWidth="1"/>
    <col min="7437" max="7437" width="10.85546875" style="1" customWidth="1"/>
    <col min="7438" max="7438" width="21.42578125" style="1" customWidth="1"/>
    <col min="7439" max="7439" width="15.42578125" style="1" customWidth="1"/>
    <col min="7440" max="7444" width="6.7109375" style="1"/>
    <col min="7445" max="7445" width="10" style="1" bestFit="1" customWidth="1"/>
    <col min="7446" max="7450" width="6.7109375" style="1"/>
    <col min="7451" max="7451" width="11" style="1" bestFit="1" customWidth="1"/>
    <col min="7452" max="7452" width="14" style="1" customWidth="1"/>
    <col min="7453" max="7456" width="6.7109375" style="1"/>
    <col min="7457" max="7457" width="11.140625" style="1" customWidth="1"/>
    <col min="7458" max="7458" width="12.42578125" style="1" bestFit="1" customWidth="1"/>
    <col min="7459" max="7680" width="6.7109375" style="1"/>
    <col min="7681" max="7681" width="3.7109375" style="1" customWidth="1"/>
    <col min="7682" max="7682" width="5" style="1" customWidth="1"/>
    <col min="7683" max="7685" width="4.7109375" style="1" customWidth="1"/>
    <col min="7686" max="7686" width="16.28515625" style="1" customWidth="1"/>
    <col min="7687" max="7687" width="14.140625" style="1" customWidth="1"/>
    <col min="7688" max="7688" width="20.7109375" style="1" customWidth="1"/>
    <col min="7689" max="7689" width="12.140625" style="1" customWidth="1"/>
    <col min="7690" max="7690" width="11.28515625" style="1" customWidth="1"/>
    <col min="7691" max="7691" width="10.28515625" style="1" customWidth="1"/>
    <col min="7692" max="7692" width="9.7109375" style="1" customWidth="1"/>
    <col min="7693" max="7693" width="10.85546875" style="1" customWidth="1"/>
    <col min="7694" max="7694" width="21.42578125" style="1" customWidth="1"/>
    <col min="7695" max="7695" width="15.42578125" style="1" customWidth="1"/>
    <col min="7696" max="7700" width="6.7109375" style="1"/>
    <col min="7701" max="7701" width="10" style="1" bestFit="1" customWidth="1"/>
    <col min="7702" max="7706" width="6.7109375" style="1"/>
    <col min="7707" max="7707" width="11" style="1" bestFit="1" customWidth="1"/>
    <col min="7708" max="7708" width="14" style="1" customWidth="1"/>
    <col min="7709" max="7712" width="6.7109375" style="1"/>
    <col min="7713" max="7713" width="11.140625" style="1" customWidth="1"/>
    <col min="7714" max="7714" width="12.42578125" style="1" bestFit="1" customWidth="1"/>
    <col min="7715" max="7936" width="6.7109375" style="1"/>
    <col min="7937" max="7937" width="3.7109375" style="1" customWidth="1"/>
    <col min="7938" max="7938" width="5" style="1" customWidth="1"/>
    <col min="7939" max="7941" width="4.7109375" style="1" customWidth="1"/>
    <col min="7942" max="7942" width="16.28515625" style="1" customWidth="1"/>
    <col min="7943" max="7943" width="14.140625" style="1" customWidth="1"/>
    <col min="7944" max="7944" width="20.7109375" style="1" customWidth="1"/>
    <col min="7945" max="7945" width="12.140625" style="1" customWidth="1"/>
    <col min="7946" max="7946" width="11.28515625" style="1" customWidth="1"/>
    <col min="7947" max="7947" width="10.28515625" style="1" customWidth="1"/>
    <col min="7948" max="7948" width="9.7109375" style="1" customWidth="1"/>
    <col min="7949" max="7949" width="10.85546875" style="1" customWidth="1"/>
    <col min="7950" max="7950" width="21.42578125" style="1" customWidth="1"/>
    <col min="7951" max="7951" width="15.42578125" style="1" customWidth="1"/>
    <col min="7952" max="7956" width="6.7109375" style="1"/>
    <col min="7957" max="7957" width="10" style="1" bestFit="1" customWidth="1"/>
    <col min="7958" max="7962" width="6.7109375" style="1"/>
    <col min="7963" max="7963" width="11" style="1" bestFit="1" customWidth="1"/>
    <col min="7964" max="7964" width="14" style="1" customWidth="1"/>
    <col min="7965" max="7968" width="6.7109375" style="1"/>
    <col min="7969" max="7969" width="11.140625" style="1" customWidth="1"/>
    <col min="7970" max="7970" width="12.42578125" style="1" bestFit="1" customWidth="1"/>
    <col min="7971" max="8192" width="6.7109375" style="1"/>
    <col min="8193" max="8193" width="3.7109375" style="1" customWidth="1"/>
    <col min="8194" max="8194" width="5" style="1" customWidth="1"/>
    <col min="8195" max="8197" width="4.7109375" style="1" customWidth="1"/>
    <col min="8198" max="8198" width="16.28515625" style="1" customWidth="1"/>
    <col min="8199" max="8199" width="14.140625" style="1" customWidth="1"/>
    <col min="8200" max="8200" width="20.7109375" style="1" customWidth="1"/>
    <col min="8201" max="8201" width="12.140625" style="1" customWidth="1"/>
    <col min="8202" max="8202" width="11.28515625" style="1" customWidth="1"/>
    <col min="8203" max="8203" width="10.28515625" style="1" customWidth="1"/>
    <col min="8204" max="8204" width="9.7109375" style="1" customWidth="1"/>
    <col min="8205" max="8205" width="10.85546875" style="1" customWidth="1"/>
    <col min="8206" max="8206" width="21.42578125" style="1" customWidth="1"/>
    <col min="8207" max="8207" width="15.42578125" style="1" customWidth="1"/>
    <col min="8208" max="8212" width="6.7109375" style="1"/>
    <col min="8213" max="8213" width="10" style="1" bestFit="1" customWidth="1"/>
    <col min="8214" max="8218" width="6.7109375" style="1"/>
    <col min="8219" max="8219" width="11" style="1" bestFit="1" customWidth="1"/>
    <col min="8220" max="8220" width="14" style="1" customWidth="1"/>
    <col min="8221" max="8224" width="6.7109375" style="1"/>
    <col min="8225" max="8225" width="11.140625" style="1" customWidth="1"/>
    <col min="8226" max="8226" width="12.42578125" style="1" bestFit="1" customWidth="1"/>
    <col min="8227" max="8448" width="6.7109375" style="1"/>
    <col min="8449" max="8449" width="3.7109375" style="1" customWidth="1"/>
    <col min="8450" max="8450" width="5" style="1" customWidth="1"/>
    <col min="8451" max="8453" width="4.7109375" style="1" customWidth="1"/>
    <col min="8454" max="8454" width="16.28515625" style="1" customWidth="1"/>
    <col min="8455" max="8455" width="14.140625" style="1" customWidth="1"/>
    <col min="8456" max="8456" width="20.7109375" style="1" customWidth="1"/>
    <col min="8457" max="8457" width="12.140625" style="1" customWidth="1"/>
    <col min="8458" max="8458" width="11.28515625" style="1" customWidth="1"/>
    <col min="8459" max="8459" width="10.28515625" style="1" customWidth="1"/>
    <col min="8460" max="8460" width="9.7109375" style="1" customWidth="1"/>
    <col min="8461" max="8461" width="10.85546875" style="1" customWidth="1"/>
    <col min="8462" max="8462" width="21.42578125" style="1" customWidth="1"/>
    <col min="8463" max="8463" width="15.42578125" style="1" customWidth="1"/>
    <col min="8464" max="8468" width="6.7109375" style="1"/>
    <col min="8469" max="8469" width="10" style="1" bestFit="1" customWidth="1"/>
    <col min="8470" max="8474" width="6.7109375" style="1"/>
    <col min="8475" max="8475" width="11" style="1" bestFit="1" customWidth="1"/>
    <col min="8476" max="8476" width="14" style="1" customWidth="1"/>
    <col min="8477" max="8480" width="6.7109375" style="1"/>
    <col min="8481" max="8481" width="11.140625" style="1" customWidth="1"/>
    <col min="8482" max="8482" width="12.42578125" style="1" bestFit="1" customWidth="1"/>
    <col min="8483" max="8704" width="6.7109375" style="1"/>
    <col min="8705" max="8705" width="3.7109375" style="1" customWidth="1"/>
    <col min="8706" max="8706" width="5" style="1" customWidth="1"/>
    <col min="8707" max="8709" width="4.7109375" style="1" customWidth="1"/>
    <col min="8710" max="8710" width="16.28515625" style="1" customWidth="1"/>
    <col min="8711" max="8711" width="14.140625" style="1" customWidth="1"/>
    <col min="8712" max="8712" width="20.7109375" style="1" customWidth="1"/>
    <col min="8713" max="8713" width="12.140625" style="1" customWidth="1"/>
    <col min="8714" max="8714" width="11.28515625" style="1" customWidth="1"/>
    <col min="8715" max="8715" width="10.28515625" style="1" customWidth="1"/>
    <col min="8716" max="8716" width="9.7109375" style="1" customWidth="1"/>
    <col min="8717" max="8717" width="10.85546875" style="1" customWidth="1"/>
    <col min="8718" max="8718" width="21.42578125" style="1" customWidth="1"/>
    <col min="8719" max="8719" width="15.42578125" style="1" customWidth="1"/>
    <col min="8720" max="8724" width="6.7109375" style="1"/>
    <col min="8725" max="8725" width="10" style="1" bestFit="1" customWidth="1"/>
    <col min="8726" max="8730" width="6.7109375" style="1"/>
    <col min="8731" max="8731" width="11" style="1" bestFit="1" customWidth="1"/>
    <col min="8732" max="8732" width="14" style="1" customWidth="1"/>
    <col min="8733" max="8736" width="6.7109375" style="1"/>
    <col min="8737" max="8737" width="11.140625" style="1" customWidth="1"/>
    <col min="8738" max="8738" width="12.42578125" style="1" bestFit="1" customWidth="1"/>
    <col min="8739" max="8960" width="6.7109375" style="1"/>
    <col min="8961" max="8961" width="3.7109375" style="1" customWidth="1"/>
    <col min="8962" max="8962" width="5" style="1" customWidth="1"/>
    <col min="8963" max="8965" width="4.7109375" style="1" customWidth="1"/>
    <col min="8966" max="8966" width="16.28515625" style="1" customWidth="1"/>
    <col min="8967" max="8967" width="14.140625" style="1" customWidth="1"/>
    <col min="8968" max="8968" width="20.7109375" style="1" customWidth="1"/>
    <col min="8969" max="8969" width="12.140625" style="1" customWidth="1"/>
    <col min="8970" max="8970" width="11.28515625" style="1" customWidth="1"/>
    <col min="8971" max="8971" width="10.28515625" style="1" customWidth="1"/>
    <col min="8972" max="8972" width="9.7109375" style="1" customWidth="1"/>
    <col min="8973" max="8973" width="10.85546875" style="1" customWidth="1"/>
    <col min="8974" max="8974" width="21.42578125" style="1" customWidth="1"/>
    <col min="8975" max="8975" width="15.42578125" style="1" customWidth="1"/>
    <col min="8976" max="8980" width="6.7109375" style="1"/>
    <col min="8981" max="8981" width="10" style="1" bestFit="1" customWidth="1"/>
    <col min="8982" max="8986" width="6.7109375" style="1"/>
    <col min="8987" max="8987" width="11" style="1" bestFit="1" customWidth="1"/>
    <col min="8988" max="8988" width="14" style="1" customWidth="1"/>
    <col min="8989" max="8992" width="6.7109375" style="1"/>
    <col min="8993" max="8993" width="11.140625" style="1" customWidth="1"/>
    <col min="8994" max="8994" width="12.42578125" style="1" bestFit="1" customWidth="1"/>
    <col min="8995" max="9216" width="6.7109375" style="1"/>
    <col min="9217" max="9217" width="3.7109375" style="1" customWidth="1"/>
    <col min="9218" max="9218" width="5" style="1" customWidth="1"/>
    <col min="9219" max="9221" width="4.7109375" style="1" customWidth="1"/>
    <col min="9222" max="9222" width="16.28515625" style="1" customWidth="1"/>
    <col min="9223" max="9223" width="14.140625" style="1" customWidth="1"/>
    <col min="9224" max="9224" width="20.7109375" style="1" customWidth="1"/>
    <col min="9225" max="9225" width="12.140625" style="1" customWidth="1"/>
    <col min="9226" max="9226" width="11.28515625" style="1" customWidth="1"/>
    <col min="9227" max="9227" width="10.28515625" style="1" customWidth="1"/>
    <col min="9228" max="9228" width="9.7109375" style="1" customWidth="1"/>
    <col min="9229" max="9229" width="10.85546875" style="1" customWidth="1"/>
    <col min="9230" max="9230" width="21.42578125" style="1" customWidth="1"/>
    <col min="9231" max="9231" width="15.42578125" style="1" customWidth="1"/>
    <col min="9232" max="9236" width="6.7109375" style="1"/>
    <col min="9237" max="9237" width="10" style="1" bestFit="1" customWidth="1"/>
    <col min="9238" max="9242" width="6.7109375" style="1"/>
    <col min="9243" max="9243" width="11" style="1" bestFit="1" customWidth="1"/>
    <col min="9244" max="9244" width="14" style="1" customWidth="1"/>
    <col min="9245" max="9248" width="6.7109375" style="1"/>
    <col min="9249" max="9249" width="11.140625" style="1" customWidth="1"/>
    <col min="9250" max="9250" width="12.42578125" style="1" bestFit="1" customWidth="1"/>
    <col min="9251" max="9472" width="6.7109375" style="1"/>
    <col min="9473" max="9473" width="3.7109375" style="1" customWidth="1"/>
    <col min="9474" max="9474" width="5" style="1" customWidth="1"/>
    <col min="9475" max="9477" width="4.7109375" style="1" customWidth="1"/>
    <col min="9478" max="9478" width="16.28515625" style="1" customWidth="1"/>
    <col min="9479" max="9479" width="14.140625" style="1" customWidth="1"/>
    <col min="9480" max="9480" width="20.7109375" style="1" customWidth="1"/>
    <col min="9481" max="9481" width="12.140625" style="1" customWidth="1"/>
    <col min="9482" max="9482" width="11.28515625" style="1" customWidth="1"/>
    <col min="9483" max="9483" width="10.28515625" style="1" customWidth="1"/>
    <col min="9484" max="9484" width="9.7109375" style="1" customWidth="1"/>
    <col min="9485" max="9485" width="10.85546875" style="1" customWidth="1"/>
    <col min="9486" max="9486" width="21.42578125" style="1" customWidth="1"/>
    <col min="9487" max="9487" width="15.42578125" style="1" customWidth="1"/>
    <col min="9488" max="9492" width="6.7109375" style="1"/>
    <col min="9493" max="9493" width="10" style="1" bestFit="1" customWidth="1"/>
    <col min="9494" max="9498" width="6.7109375" style="1"/>
    <col min="9499" max="9499" width="11" style="1" bestFit="1" customWidth="1"/>
    <col min="9500" max="9500" width="14" style="1" customWidth="1"/>
    <col min="9501" max="9504" width="6.7109375" style="1"/>
    <col min="9505" max="9505" width="11.140625" style="1" customWidth="1"/>
    <col min="9506" max="9506" width="12.42578125" style="1" bestFit="1" customWidth="1"/>
    <col min="9507" max="9728" width="6.7109375" style="1"/>
    <col min="9729" max="9729" width="3.7109375" style="1" customWidth="1"/>
    <col min="9730" max="9730" width="5" style="1" customWidth="1"/>
    <col min="9731" max="9733" width="4.7109375" style="1" customWidth="1"/>
    <col min="9734" max="9734" width="16.28515625" style="1" customWidth="1"/>
    <col min="9735" max="9735" width="14.140625" style="1" customWidth="1"/>
    <col min="9736" max="9736" width="20.7109375" style="1" customWidth="1"/>
    <col min="9737" max="9737" width="12.140625" style="1" customWidth="1"/>
    <col min="9738" max="9738" width="11.28515625" style="1" customWidth="1"/>
    <col min="9739" max="9739" width="10.28515625" style="1" customWidth="1"/>
    <col min="9740" max="9740" width="9.7109375" style="1" customWidth="1"/>
    <col min="9741" max="9741" width="10.85546875" style="1" customWidth="1"/>
    <col min="9742" max="9742" width="21.42578125" style="1" customWidth="1"/>
    <col min="9743" max="9743" width="15.42578125" style="1" customWidth="1"/>
    <col min="9744" max="9748" width="6.7109375" style="1"/>
    <col min="9749" max="9749" width="10" style="1" bestFit="1" customWidth="1"/>
    <col min="9750" max="9754" width="6.7109375" style="1"/>
    <col min="9755" max="9755" width="11" style="1" bestFit="1" customWidth="1"/>
    <col min="9756" max="9756" width="14" style="1" customWidth="1"/>
    <col min="9757" max="9760" width="6.7109375" style="1"/>
    <col min="9761" max="9761" width="11.140625" style="1" customWidth="1"/>
    <col min="9762" max="9762" width="12.42578125" style="1" bestFit="1" customWidth="1"/>
    <col min="9763" max="9984" width="6.7109375" style="1"/>
    <col min="9985" max="9985" width="3.7109375" style="1" customWidth="1"/>
    <col min="9986" max="9986" width="5" style="1" customWidth="1"/>
    <col min="9987" max="9989" width="4.7109375" style="1" customWidth="1"/>
    <col min="9990" max="9990" width="16.28515625" style="1" customWidth="1"/>
    <col min="9991" max="9991" width="14.140625" style="1" customWidth="1"/>
    <col min="9992" max="9992" width="20.7109375" style="1" customWidth="1"/>
    <col min="9993" max="9993" width="12.140625" style="1" customWidth="1"/>
    <col min="9994" max="9994" width="11.28515625" style="1" customWidth="1"/>
    <col min="9995" max="9995" width="10.28515625" style="1" customWidth="1"/>
    <col min="9996" max="9996" width="9.7109375" style="1" customWidth="1"/>
    <col min="9997" max="9997" width="10.85546875" style="1" customWidth="1"/>
    <col min="9998" max="9998" width="21.42578125" style="1" customWidth="1"/>
    <col min="9999" max="9999" width="15.42578125" style="1" customWidth="1"/>
    <col min="10000" max="10004" width="6.7109375" style="1"/>
    <col min="10005" max="10005" width="10" style="1" bestFit="1" customWidth="1"/>
    <col min="10006" max="10010" width="6.7109375" style="1"/>
    <col min="10011" max="10011" width="11" style="1" bestFit="1" customWidth="1"/>
    <col min="10012" max="10012" width="14" style="1" customWidth="1"/>
    <col min="10013" max="10016" width="6.7109375" style="1"/>
    <col min="10017" max="10017" width="11.140625" style="1" customWidth="1"/>
    <col min="10018" max="10018" width="12.42578125" style="1" bestFit="1" customWidth="1"/>
    <col min="10019" max="10240" width="6.7109375" style="1"/>
    <col min="10241" max="10241" width="3.7109375" style="1" customWidth="1"/>
    <col min="10242" max="10242" width="5" style="1" customWidth="1"/>
    <col min="10243" max="10245" width="4.7109375" style="1" customWidth="1"/>
    <col min="10246" max="10246" width="16.28515625" style="1" customWidth="1"/>
    <col min="10247" max="10247" width="14.140625" style="1" customWidth="1"/>
    <col min="10248" max="10248" width="20.7109375" style="1" customWidth="1"/>
    <col min="10249" max="10249" width="12.140625" style="1" customWidth="1"/>
    <col min="10250" max="10250" width="11.28515625" style="1" customWidth="1"/>
    <col min="10251" max="10251" width="10.28515625" style="1" customWidth="1"/>
    <col min="10252" max="10252" width="9.7109375" style="1" customWidth="1"/>
    <col min="10253" max="10253" width="10.85546875" style="1" customWidth="1"/>
    <col min="10254" max="10254" width="21.42578125" style="1" customWidth="1"/>
    <col min="10255" max="10255" width="15.42578125" style="1" customWidth="1"/>
    <col min="10256" max="10260" width="6.7109375" style="1"/>
    <col min="10261" max="10261" width="10" style="1" bestFit="1" customWidth="1"/>
    <col min="10262" max="10266" width="6.7109375" style="1"/>
    <col min="10267" max="10267" width="11" style="1" bestFit="1" customWidth="1"/>
    <col min="10268" max="10268" width="14" style="1" customWidth="1"/>
    <col min="10269" max="10272" width="6.7109375" style="1"/>
    <col min="10273" max="10273" width="11.140625" style="1" customWidth="1"/>
    <col min="10274" max="10274" width="12.42578125" style="1" bestFit="1" customWidth="1"/>
    <col min="10275" max="10496" width="6.7109375" style="1"/>
    <col min="10497" max="10497" width="3.7109375" style="1" customWidth="1"/>
    <col min="10498" max="10498" width="5" style="1" customWidth="1"/>
    <col min="10499" max="10501" width="4.7109375" style="1" customWidth="1"/>
    <col min="10502" max="10502" width="16.28515625" style="1" customWidth="1"/>
    <col min="10503" max="10503" width="14.140625" style="1" customWidth="1"/>
    <col min="10504" max="10504" width="20.7109375" style="1" customWidth="1"/>
    <col min="10505" max="10505" width="12.140625" style="1" customWidth="1"/>
    <col min="10506" max="10506" width="11.28515625" style="1" customWidth="1"/>
    <col min="10507" max="10507" width="10.28515625" style="1" customWidth="1"/>
    <col min="10508" max="10508" width="9.7109375" style="1" customWidth="1"/>
    <col min="10509" max="10509" width="10.85546875" style="1" customWidth="1"/>
    <col min="10510" max="10510" width="21.42578125" style="1" customWidth="1"/>
    <col min="10511" max="10511" width="15.42578125" style="1" customWidth="1"/>
    <col min="10512" max="10516" width="6.7109375" style="1"/>
    <col min="10517" max="10517" width="10" style="1" bestFit="1" customWidth="1"/>
    <col min="10518" max="10522" width="6.7109375" style="1"/>
    <col min="10523" max="10523" width="11" style="1" bestFit="1" customWidth="1"/>
    <col min="10524" max="10524" width="14" style="1" customWidth="1"/>
    <col min="10525" max="10528" width="6.7109375" style="1"/>
    <col min="10529" max="10529" width="11.140625" style="1" customWidth="1"/>
    <col min="10530" max="10530" width="12.42578125" style="1" bestFit="1" customWidth="1"/>
    <col min="10531" max="10752" width="6.7109375" style="1"/>
    <col min="10753" max="10753" width="3.7109375" style="1" customWidth="1"/>
    <col min="10754" max="10754" width="5" style="1" customWidth="1"/>
    <col min="10755" max="10757" width="4.7109375" style="1" customWidth="1"/>
    <col min="10758" max="10758" width="16.28515625" style="1" customWidth="1"/>
    <col min="10759" max="10759" width="14.140625" style="1" customWidth="1"/>
    <col min="10760" max="10760" width="20.7109375" style="1" customWidth="1"/>
    <col min="10761" max="10761" width="12.140625" style="1" customWidth="1"/>
    <col min="10762" max="10762" width="11.28515625" style="1" customWidth="1"/>
    <col min="10763" max="10763" width="10.28515625" style="1" customWidth="1"/>
    <col min="10764" max="10764" width="9.7109375" style="1" customWidth="1"/>
    <col min="10765" max="10765" width="10.85546875" style="1" customWidth="1"/>
    <col min="10766" max="10766" width="21.42578125" style="1" customWidth="1"/>
    <col min="10767" max="10767" width="15.42578125" style="1" customWidth="1"/>
    <col min="10768" max="10772" width="6.7109375" style="1"/>
    <col min="10773" max="10773" width="10" style="1" bestFit="1" customWidth="1"/>
    <col min="10774" max="10778" width="6.7109375" style="1"/>
    <col min="10779" max="10779" width="11" style="1" bestFit="1" customWidth="1"/>
    <col min="10780" max="10780" width="14" style="1" customWidth="1"/>
    <col min="10781" max="10784" width="6.7109375" style="1"/>
    <col min="10785" max="10785" width="11.140625" style="1" customWidth="1"/>
    <col min="10786" max="10786" width="12.42578125" style="1" bestFit="1" customWidth="1"/>
    <col min="10787" max="11008" width="6.7109375" style="1"/>
    <col min="11009" max="11009" width="3.7109375" style="1" customWidth="1"/>
    <col min="11010" max="11010" width="5" style="1" customWidth="1"/>
    <col min="11011" max="11013" width="4.7109375" style="1" customWidth="1"/>
    <col min="11014" max="11014" width="16.28515625" style="1" customWidth="1"/>
    <col min="11015" max="11015" width="14.140625" style="1" customWidth="1"/>
    <col min="11016" max="11016" width="20.7109375" style="1" customWidth="1"/>
    <col min="11017" max="11017" width="12.140625" style="1" customWidth="1"/>
    <col min="11018" max="11018" width="11.28515625" style="1" customWidth="1"/>
    <col min="11019" max="11019" width="10.28515625" style="1" customWidth="1"/>
    <col min="11020" max="11020" width="9.7109375" style="1" customWidth="1"/>
    <col min="11021" max="11021" width="10.85546875" style="1" customWidth="1"/>
    <col min="11022" max="11022" width="21.42578125" style="1" customWidth="1"/>
    <col min="11023" max="11023" width="15.42578125" style="1" customWidth="1"/>
    <col min="11024" max="11028" width="6.7109375" style="1"/>
    <col min="11029" max="11029" width="10" style="1" bestFit="1" customWidth="1"/>
    <col min="11030" max="11034" width="6.7109375" style="1"/>
    <col min="11035" max="11035" width="11" style="1" bestFit="1" customWidth="1"/>
    <col min="11036" max="11036" width="14" style="1" customWidth="1"/>
    <col min="11037" max="11040" width="6.7109375" style="1"/>
    <col min="11041" max="11041" width="11.140625" style="1" customWidth="1"/>
    <col min="11042" max="11042" width="12.42578125" style="1" bestFit="1" customWidth="1"/>
    <col min="11043" max="11264" width="6.7109375" style="1"/>
    <col min="11265" max="11265" width="3.7109375" style="1" customWidth="1"/>
    <col min="11266" max="11266" width="5" style="1" customWidth="1"/>
    <col min="11267" max="11269" width="4.7109375" style="1" customWidth="1"/>
    <col min="11270" max="11270" width="16.28515625" style="1" customWidth="1"/>
    <col min="11271" max="11271" width="14.140625" style="1" customWidth="1"/>
    <col min="11272" max="11272" width="20.7109375" style="1" customWidth="1"/>
    <col min="11273" max="11273" width="12.140625" style="1" customWidth="1"/>
    <col min="11274" max="11274" width="11.28515625" style="1" customWidth="1"/>
    <col min="11275" max="11275" width="10.28515625" style="1" customWidth="1"/>
    <col min="11276" max="11276" width="9.7109375" style="1" customWidth="1"/>
    <col min="11277" max="11277" width="10.85546875" style="1" customWidth="1"/>
    <col min="11278" max="11278" width="21.42578125" style="1" customWidth="1"/>
    <col min="11279" max="11279" width="15.42578125" style="1" customWidth="1"/>
    <col min="11280" max="11284" width="6.7109375" style="1"/>
    <col min="11285" max="11285" width="10" style="1" bestFit="1" customWidth="1"/>
    <col min="11286" max="11290" width="6.7109375" style="1"/>
    <col min="11291" max="11291" width="11" style="1" bestFit="1" customWidth="1"/>
    <col min="11292" max="11292" width="14" style="1" customWidth="1"/>
    <col min="11293" max="11296" width="6.7109375" style="1"/>
    <col min="11297" max="11297" width="11.140625" style="1" customWidth="1"/>
    <col min="11298" max="11298" width="12.42578125" style="1" bestFit="1" customWidth="1"/>
    <col min="11299" max="11520" width="6.7109375" style="1"/>
    <col min="11521" max="11521" width="3.7109375" style="1" customWidth="1"/>
    <col min="11522" max="11522" width="5" style="1" customWidth="1"/>
    <col min="11523" max="11525" width="4.7109375" style="1" customWidth="1"/>
    <col min="11526" max="11526" width="16.28515625" style="1" customWidth="1"/>
    <col min="11527" max="11527" width="14.140625" style="1" customWidth="1"/>
    <col min="11528" max="11528" width="20.7109375" style="1" customWidth="1"/>
    <col min="11529" max="11529" width="12.140625" style="1" customWidth="1"/>
    <col min="11530" max="11530" width="11.28515625" style="1" customWidth="1"/>
    <col min="11531" max="11531" width="10.28515625" style="1" customWidth="1"/>
    <col min="11532" max="11532" width="9.7109375" style="1" customWidth="1"/>
    <col min="11533" max="11533" width="10.85546875" style="1" customWidth="1"/>
    <col min="11534" max="11534" width="21.42578125" style="1" customWidth="1"/>
    <col min="11535" max="11535" width="15.42578125" style="1" customWidth="1"/>
    <col min="11536" max="11540" width="6.7109375" style="1"/>
    <col min="11541" max="11541" width="10" style="1" bestFit="1" customWidth="1"/>
    <col min="11542" max="11546" width="6.7109375" style="1"/>
    <col min="11547" max="11547" width="11" style="1" bestFit="1" customWidth="1"/>
    <col min="11548" max="11548" width="14" style="1" customWidth="1"/>
    <col min="11549" max="11552" width="6.7109375" style="1"/>
    <col min="11553" max="11553" width="11.140625" style="1" customWidth="1"/>
    <col min="11554" max="11554" width="12.42578125" style="1" bestFit="1" customWidth="1"/>
    <col min="11555" max="11776" width="6.7109375" style="1"/>
    <col min="11777" max="11777" width="3.7109375" style="1" customWidth="1"/>
    <col min="11778" max="11778" width="5" style="1" customWidth="1"/>
    <col min="11779" max="11781" width="4.7109375" style="1" customWidth="1"/>
    <col min="11782" max="11782" width="16.28515625" style="1" customWidth="1"/>
    <col min="11783" max="11783" width="14.140625" style="1" customWidth="1"/>
    <col min="11784" max="11784" width="20.7109375" style="1" customWidth="1"/>
    <col min="11785" max="11785" width="12.140625" style="1" customWidth="1"/>
    <col min="11786" max="11786" width="11.28515625" style="1" customWidth="1"/>
    <col min="11787" max="11787" width="10.28515625" style="1" customWidth="1"/>
    <col min="11788" max="11788" width="9.7109375" style="1" customWidth="1"/>
    <col min="11789" max="11789" width="10.85546875" style="1" customWidth="1"/>
    <col min="11790" max="11790" width="21.42578125" style="1" customWidth="1"/>
    <col min="11791" max="11791" width="15.42578125" style="1" customWidth="1"/>
    <col min="11792" max="11796" width="6.7109375" style="1"/>
    <col min="11797" max="11797" width="10" style="1" bestFit="1" customWidth="1"/>
    <col min="11798" max="11802" width="6.7109375" style="1"/>
    <col min="11803" max="11803" width="11" style="1" bestFit="1" customWidth="1"/>
    <col min="11804" max="11804" width="14" style="1" customWidth="1"/>
    <col min="11805" max="11808" width="6.7109375" style="1"/>
    <col min="11809" max="11809" width="11.140625" style="1" customWidth="1"/>
    <col min="11810" max="11810" width="12.42578125" style="1" bestFit="1" customWidth="1"/>
    <col min="11811" max="12032" width="6.7109375" style="1"/>
    <col min="12033" max="12033" width="3.7109375" style="1" customWidth="1"/>
    <col min="12034" max="12034" width="5" style="1" customWidth="1"/>
    <col min="12035" max="12037" width="4.7109375" style="1" customWidth="1"/>
    <col min="12038" max="12038" width="16.28515625" style="1" customWidth="1"/>
    <col min="12039" max="12039" width="14.140625" style="1" customWidth="1"/>
    <col min="12040" max="12040" width="20.7109375" style="1" customWidth="1"/>
    <col min="12041" max="12041" width="12.140625" style="1" customWidth="1"/>
    <col min="12042" max="12042" width="11.28515625" style="1" customWidth="1"/>
    <col min="12043" max="12043" width="10.28515625" style="1" customWidth="1"/>
    <col min="12044" max="12044" width="9.7109375" style="1" customWidth="1"/>
    <col min="12045" max="12045" width="10.85546875" style="1" customWidth="1"/>
    <col min="12046" max="12046" width="21.42578125" style="1" customWidth="1"/>
    <col min="12047" max="12047" width="15.42578125" style="1" customWidth="1"/>
    <col min="12048" max="12052" width="6.7109375" style="1"/>
    <col min="12053" max="12053" width="10" style="1" bestFit="1" customWidth="1"/>
    <col min="12054" max="12058" width="6.7109375" style="1"/>
    <col min="12059" max="12059" width="11" style="1" bestFit="1" customWidth="1"/>
    <col min="12060" max="12060" width="14" style="1" customWidth="1"/>
    <col min="12061" max="12064" width="6.7109375" style="1"/>
    <col min="12065" max="12065" width="11.140625" style="1" customWidth="1"/>
    <col min="12066" max="12066" width="12.42578125" style="1" bestFit="1" customWidth="1"/>
    <col min="12067" max="12288" width="6.7109375" style="1"/>
    <col min="12289" max="12289" width="3.7109375" style="1" customWidth="1"/>
    <col min="12290" max="12290" width="5" style="1" customWidth="1"/>
    <col min="12291" max="12293" width="4.7109375" style="1" customWidth="1"/>
    <col min="12294" max="12294" width="16.28515625" style="1" customWidth="1"/>
    <col min="12295" max="12295" width="14.140625" style="1" customWidth="1"/>
    <col min="12296" max="12296" width="20.7109375" style="1" customWidth="1"/>
    <col min="12297" max="12297" width="12.140625" style="1" customWidth="1"/>
    <col min="12298" max="12298" width="11.28515625" style="1" customWidth="1"/>
    <col min="12299" max="12299" width="10.28515625" style="1" customWidth="1"/>
    <col min="12300" max="12300" width="9.7109375" style="1" customWidth="1"/>
    <col min="12301" max="12301" width="10.85546875" style="1" customWidth="1"/>
    <col min="12302" max="12302" width="21.42578125" style="1" customWidth="1"/>
    <col min="12303" max="12303" width="15.42578125" style="1" customWidth="1"/>
    <col min="12304" max="12308" width="6.7109375" style="1"/>
    <col min="12309" max="12309" width="10" style="1" bestFit="1" customWidth="1"/>
    <col min="12310" max="12314" width="6.7109375" style="1"/>
    <col min="12315" max="12315" width="11" style="1" bestFit="1" customWidth="1"/>
    <col min="12316" max="12316" width="14" style="1" customWidth="1"/>
    <col min="12317" max="12320" width="6.7109375" style="1"/>
    <col min="12321" max="12321" width="11.140625" style="1" customWidth="1"/>
    <col min="12322" max="12322" width="12.42578125" style="1" bestFit="1" customWidth="1"/>
    <col min="12323" max="12544" width="6.7109375" style="1"/>
    <col min="12545" max="12545" width="3.7109375" style="1" customWidth="1"/>
    <col min="12546" max="12546" width="5" style="1" customWidth="1"/>
    <col min="12547" max="12549" width="4.7109375" style="1" customWidth="1"/>
    <col min="12550" max="12550" width="16.28515625" style="1" customWidth="1"/>
    <col min="12551" max="12551" width="14.140625" style="1" customWidth="1"/>
    <col min="12552" max="12552" width="20.7109375" style="1" customWidth="1"/>
    <col min="12553" max="12553" width="12.140625" style="1" customWidth="1"/>
    <col min="12554" max="12554" width="11.28515625" style="1" customWidth="1"/>
    <col min="12555" max="12555" width="10.28515625" style="1" customWidth="1"/>
    <col min="12556" max="12556" width="9.7109375" style="1" customWidth="1"/>
    <col min="12557" max="12557" width="10.85546875" style="1" customWidth="1"/>
    <col min="12558" max="12558" width="21.42578125" style="1" customWidth="1"/>
    <col min="12559" max="12559" width="15.42578125" style="1" customWidth="1"/>
    <col min="12560" max="12564" width="6.7109375" style="1"/>
    <col min="12565" max="12565" width="10" style="1" bestFit="1" customWidth="1"/>
    <col min="12566" max="12570" width="6.7109375" style="1"/>
    <col min="12571" max="12571" width="11" style="1" bestFit="1" customWidth="1"/>
    <col min="12572" max="12572" width="14" style="1" customWidth="1"/>
    <col min="12573" max="12576" width="6.7109375" style="1"/>
    <col min="12577" max="12577" width="11.140625" style="1" customWidth="1"/>
    <col min="12578" max="12578" width="12.42578125" style="1" bestFit="1" customWidth="1"/>
    <col min="12579" max="12800" width="6.7109375" style="1"/>
    <col min="12801" max="12801" width="3.7109375" style="1" customWidth="1"/>
    <col min="12802" max="12802" width="5" style="1" customWidth="1"/>
    <col min="12803" max="12805" width="4.7109375" style="1" customWidth="1"/>
    <col min="12806" max="12806" width="16.28515625" style="1" customWidth="1"/>
    <col min="12807" max="12807" width="14.140625" style="1" customWidth="1"/>
    <col min="12808" max="12808" width="20.7109375" style="1" customWidth="1"/>
    <col min="12809" max="12809" width="12.140625" style="1" customWidth="1"/>
    <col min="12810" max="12810" width="11.28515625" style="1" customWidth="1"/>
    <col min="12811" max="12811" width="10.28515625" style="1" customWidth="1"/>
    <col min="12812" max="12812" width="9.7109375" style="1" customWidth="1"/>
    <col min="12813" max="12813" width="10.85546875" style="1" customWidth="1"/>
    <col min="12814" max="12814" width="21.42578125" style="1" customWidth="1"/>
    <col min="12815" max="12815" width="15.42578125" style="1" customWidth="1"/>
    <col min="12816" max="12820" width="6.7109375" style="1"/>
    <col min="12821" max="12821" width="10" style="1" bestFit="1" customWidth="1"/>
    <col min="12822" max="12826" width="6.7109375" style="1"/>
    <col min="12827" max="12827" width="11" style="1" bestFit="1" customWidth="1"/>
    <col min="12828" max="12828" width="14" style="1" customWidth="1"/>
    <col min="12829" max="12832" width="6.7109375" style="1"/>
    <col min="12833" max="12833" width="11.140625" style="1" customWidth="1"/>
    <col min="12834" max="12834" width="12.42578125" style="1" bestFit="1" customWidth="1"/>
    <col min="12835" max="13056" width="6.7109375" style="1"/>
    <col min="13057" max="13057" width="3.7109375" style="1" customWidth="1"/>
    <col min="13058" max="13058" width="5" style="1" customWidth="1"/>
    <col min="13059" max="13061" width="4.7109375" style="1" customWidth="1"/>
    <col min="13062" max="13062" width="16.28515625" style="1" customWidth="1"/>
    <col min="13063" max="13063" width="14.140625" style="1" customWidth="1"/>
    <col min="13064" max="13064" width="20.7109375" style="1" customWidth="1"/>
    <col min="13065" max="13065" width="12.140625" style="1" customWidth="1"/>
    <col min="13066" max="13066" width="11.28515625" style="1" customWidth="1"/>
    <col min="13067" max="13067" width="10.28515625" style="1" customWidth="1"/>
    <col min="13068" max="13068" width="9.7109375" style="1" customWidth="1"/>
    <col min="13069" max="13069" width="10.85546875" style="1" customWidth="1"/>
    <col min="13070" max="13070" width="21.42578125" style="1" customWidth="1"/>
    <col min="13071" max="13071" width="15.42578125" style="1" customWidth="1"/>
    <col min="13072" max="13076" width="6.7109375" style="1"/>
    <col min="13077" max="13077" width="10" style="1" bestFit="1" customWidth="1"/>
    <col min="13078" max="13082" width="6.7109375" style="1"/>
    <col min="13083" max="13083" width="11" style="1" bestFit="1" customWidth="1"/>
    <col min="13084" max="13084" width="14" style="1" customWidth="1"/>
    <col min="13085" max="13088" width="6.7109375" style="1"/>
    <col min="13089" max="13089" width="11.140625" style="1" customWidth="1"/>
    <col min="13090" max="13090" width="12.42578125" style="1" bestFit="1" customWidth="1"/>
    <col min="13091" max="13312" width="6.7109375" style="1"/>
    <col min="13313" max="13313" width="3.7109375" style="1" customWidth="1"/>
    <col min="13314" max="13314" width="5" style="1" customWidth="1"/>
    <col min="13315" max="13317" width="4.7109375" style="1" customWidth="1"/>
    <col min="13318" max="13318" width="16.28515625" style="1" customWidth="1"/>
    <col min="13319" max="13319" width="14.140625" style="1" customWidth="1"/>
    <col min="13320" max="13320" width="20.7109375" style="1" customWidth="1"/>
    <col min="13321" max="13321" width="12.140625" style="1" customWidth="1"/>
    <col min="13322" max="13322" width="11.28515625" style="1" customWidth="1"/>
    <col min="13323" max="13323" width="10.28515625" style="1" customWidth="1"/>
    <col min="13324" max="13324" width="9.7109375" style="1" customWidth="1"/>
    <col min="13325" max="13325" width="10.85546875" style="1" customWidth="1"/>
    <col min="13326" max="13326" width="21.42578125" style="1" customWidth="1"/>
    <col min="13327" max="13327" width="15.42578125" style="1" customWidth="1"/>
    <col min="13328" max="13332" width="6.7109375" style="1"/>
    <col min="13333" max="13333" width="10" style="1" bestFit="1" customWidth="1"/>
    <col min="13334" max="13338" width="6.7109375" style="1"/>
    <col min="13339" max="13339" width="11" style="1" bestFit="1" customWidth="1"/>
    <col min="13340" max="13340" width="14" style="1" customWidth="1"/>
    <col min="13341" max="13344" width="6.7109375" style="1"/>
    <col min="13345" max="13345" width="11.140625" style="1" customWidth="1"/>
    <col min="13346" max="13346" width="12.42578125" style="1" bestFit="1" customWidth="1"/>
    <col min="13347" max="13568" width="6.7109375" style="1"/>
    <col min="13569" max="13569" width="3.7109375" style="1" customWidth="1"/>
    <col min="13570" max="13570" width="5" style="1" customWidth="1"/>
    <col min="13571" max="13573" width="4.7109375" style="1" customWidth="1"/>
    <col min="13574" max="13574" width="16.28515625" style="1" customWidth="1"/>
    <col min="13575" max="13575" width="14.140625" style="1" customWidth="1"/>
    <col min="13576" max="13576" width="20.7109375" style="1" customWidth="1"/>
    <col min="13577" max="13577" width="12.140625" style="1" customWidth="1"/>
    <col min="13578" max="13578" width="11.28515625" style="1" customWidth="1"/>
    <col min="13579" max="13579" width="10.28515625" style="1" customWidth="1"/>
    <col min="13580" max="13580" width="9.7109375" style="1" customWidth="1"/>
    <col min="13581" max="13581" width="10.85546875" style="1" customWidth="1"/>
    <col min="13582" max="13582" width="21.42578125" style="1" customWidth="1"/>
    <col min="13583" max="13583" width="15.42578125" style="1" customWidth="1"/>
    <col min="13584" max="13588" width="6.7109375" style="1"/>
    <col min="13589" max="13589" width="10" style="1" bestFit="1" customWidth="1"/>
    <col min="13590" max="13594" width="6.7109375" style="1"/>
    <col min="13595" max="13595" width="11" style="1" bestFit="1" customWidth="1"/>
    <col min="13596" max="13596" width="14" style="1" customWidth="1"/>
    <col min="13597" max="13600" width="6.7109375" style="1"/>
    <col min="13601" max="13601" width="11.140625" style="1" customWidth="1"/>
    <col min="13602" max="13602" width="12.42578125" style="1" bestFit="1" customWidth="1"/>
    <col min="13603" max="13824" width="6.7109375" style="1"/>
    <col min="13825" max="13825" width="3.7109375" style="1" customWidth="1"/>
    <col min="13826" max="13826" width="5" style="1" customWidth="1"/>
    <col min="13827" max="13829" width="4.7109375" style="1" customWidth="1"/>
    <col min="13830" max="13830" width="16.28515625" style="1" customWidth="1"/>
    <col min="13831" max="13831" width="14.140625" style="1" customWidth="1"/>
    <col min="13832" max="13832" width="20.7109375" style="1" customWidth="1"/>
    <col min="13833" max="13833" width="12.140625" style="1" customWidth="1"/>
    <col min="13834" max="13834" width="11.28515625" style="1" customWidth="1"/>
    <col min="13835" max="13835" width="10.28515625" style="1" customWidth="1"/>
    <col min="13836" max="13836" width="9.7109375" style="1" customWidth="1"/>
    <col min="13837" max="13837" width="10.85546875" style="1" customWidth="1"/>
    <col min="13838" max="13838" width="21.42578125" style="1" customWidth="1"/>
    <col min="13839" max="13839" width="15.42578125" style="1" customWidth="1"/>
    <col min="13840" max="13844" width="6.7109375" style="1"/>
    <col min="13845" max="13845" width="10" style="1" bestFit="1" customWidth="1"/>
    <col min="13846" max="13850" width="6.7109375" style="1"/>
    <col min="13851" max="13851" width="11" style="1" bestFit="1" customWidth="1"/>
    <col min="13852" max="13852" width="14" style="1" customWidth="1"/>
    <col min="13853" max="13856" width="6.7109375" style="1"/>
    <col min="13857" max="13857" width="11.140625" style="1" customWidth="1"/>
    <col min="13858" max="13858" width="12.42578125" style="1" bestFit="1" customWidth="1"/>
    <col min="13859" max="14080" width="6.7109375" style="1"/>
    <col min="14081" max="14081" width="3.7109375" style="1" customWidth="1"/>
    <col min="14082" max="14082" width="5" style="1" customWidth="1"/>
    <col min="14083" max="14085" width="4.7109375" style="1" customWidth="1"/>
    <col min="14086" max="14086" width="16.28515625" style="1" customWidth="1"/>
    <col min="14087" max="14087" width="14.140625" style="1" customWidth="1"/>
    <col min="14088" max="14088" width="20.7109375" style="1" customWidth="1"/>
    <col min="14089" max="14089" width="12.140625" style="1" customWidth="1"/>
    <col min="14090" max="14090" width="11.28515625" style="1" customWidth="1"/>
    <col min="14091" max="14091" width="10.28515625" style="1" customWidth="1"/>
    <col min="14092" max="14092" width="9.7109375" style="1" customWidth="1"/>
    <col min="14093" max="14093" width="10.85546875" style="1" customWidth="1"/>
    <col min="14094" max="14094" width="21.42578125" style="1" customWidth="1"/>
    <col min="14095" max="14095" width="15.42578125" style="1" customWidth="1"/>
    <col min="14096" max="14100" width="6.7109375" style="1"/>
    <col min="14101" max="14101" width="10" style="1" bestFit="1" customWidth="1"/>
    <col min="14102" max="14106" width="6.7109375" style="1"/>
    <col min="14107" max="14107" width="11" style="1" bestFit="1" customWidth="1"/>
    <col min="14108" max="14108" width="14" style="1" customWidth="1"/>
    <col min="14109" max="14112" width="6.7109375" style="1"/>
    <col min="14113" max="14113" width="11.140625" style="1" customWidth="1"/>
    <col min="14114" max="14114" width="12.42578125" style="1" bestFit="1" customWidth="1"/>
    <col min="14115" max="14336" width="6.7109375" style="1"/>
    <col min="14337" max="14337" width="3.7109375" style="1" customWidth="1"/>
    <col min="14338" max="14338" width="5" style="1" customWidth="1"/>
    <col min="14339" max="14341" width="4.7109375" style="1" customWidth="1"/>
    <col min="14342" max="14342" width="16.28515625" style="1" customWidth="1"/>
    <col min="14343" max="14343" width="14.140625" style="1" customWidth="1"/>
    <col min="14344" max="14344" width="20.7109375" style="1" customWidth="1"/>
    <col min="14345" max="14345" width="12.140625" style="1" customWidth="1"/>
    <col min="14346" max="14346" width="11.28515625" style="1" customWidth="1"/>
    <col min="14347" max="14347" width="10.28515625" style="1" customWidth="1"/>
    <col min="14348" max="14348" width="9.7109375" style="1" customWidth="1"/>
    <col min="14349" max="14349" width="10.85546875" style="1" customWidth="1"/>
    <col min="14350" max="14350" width="21.42578125" style="1" customWidth="1"/>
    <col min="14351" max="14351" width="15.42578125" style="1" customWidth="1"/>
    <col min="14352" max="14356" width="6.7109375" style="1"/>
    <col min="14357" max="14357" width="10" style="1" bestFit="1" customWidth="1"/>
    <col min="14358" max="14362" width="6.7109375" style="1"/>
    <col min="14363" max="14363" width="11" style="1" bestFit="1" customWidth="1"/>
    <col min="14364" max="14364" width="14" style="1" customWidth="1"/>
    <col min="14365" max="14368" width="6.7109375" style="1"/>
    <col min="14369" max="14369" width="11.140625" style="1" customWidth="1"/>
    <col min="14370" max="14370" width="12.42578125" style="1" bestFit="1" customWidth="1"/>
    <col min="14371" max="14592" width="6.7109375" style="1"/>
    <col min="14593" max="14593" width="3.7109375" style="1" customWidth="1"/>
    <col min="14594" max="14594" width="5" style="1" customWidth="1"/>
    <col min="14595" max="14597" width="4.7109375" style="1" customWidth="1"/>
    <col min="14598" max="14598" width="16.28515625" style="1" customWidth="1"/>
    <col min="14599" max="14599" width="14.140625" style="1" customWidth="1"/>
    <col min="14600" max="14600" width="20.7109375" style="1" customWidth="1"/>
    <col min="14601" max="14601" width="12.140625" style="1" customWidth="1"/>
    <col min="14602" max="14602" width="11.28515625" style="1" customWidth="1"/>
    <col min="14603" max="14603" width="10.28515625" style="1" customWidth="1"/>
    <col min="14604" max="14604" width="9.7109375" style="1" customWidth="1"/>
    <col min="14605" max="14605" width="10.85546875" style="1" customWidth="1"/>
    <col min="14606" max="14606" width="21.42578125" style="1" customWidth="1"/>
    <col min="14607" max="14607" width="15.42578125" style="1" customWidth="1"/>
    <col min="14608" max="14612" width="6.7109375" style="1"/>
    <col min="14613" max="14613" width="10" style="1" bestFit="1" customWidth="1"/>
    <col min="14614" max="14618" width="6.7109375" style="1"/>
    <col min="14619" max="14619" width="11" style="1" bestFit="1" customWidth="1"/>
    <col min="14620" max="14620" width="14" style="1" customWidth="1"/>
    <col min="14621" max="14624" width="6.7109375" style="1"/>
    <col min="14625" max="14625" width="11.140625" style="1" customWidth="1"/>
    <col min="14626" max="14626" width="12.42578125" style="1" bestFit="1" customWidth="1"/>
    <col min="14627" max="14848" width="6.7109375" style="1"/>
    <col min="14849" max="14849" width="3.7109375" style="1" customWidth="1"/>
    <col min="14850" max="14850" width="5" style="1" customWidth="1"/>
    <col min="14851" max="14853" width="4.7109375" style="1" customWidth="1"/>
    <col min="14854" max="14854" width="16.28515625" style="1" customWidth="1"/>
    <col min="14855" max="14855" width="14.140625" style="1" customWidth="1"/>
    <col min="14856" max="14856" width="20.7109375" style="1" customWidth="1"/>
    <col min="14857" max="14857" width="12.140625" style="1" customWidth="1"/>
    <col min="14858" max="14858" width="11.28515625" style="1" customWidth="1"/>
    <col min="14859" max="14859" width="10.28515625" style="1" customWidth="1"/>
    <col min="14860" max="14860" width="9.7109375" style="1" customWidth="1"/>
    <col min="14861" max="14861" width="10.85546875" style="1" customWidth="1"/>
    <col min="14862" max="14862" width="21.42578125" style="1" customWidth="1"/>
    <col min="14863" max="14863" width="15.42578125" style="1" customWidth="1"/>
    <col min="14864" max="14868" width="6.7109375" style="1"/>
    <col min="14869" max="14869" width="10" style="1" bestFit="1" customWidth="1"/>
    <col min="14870" max="14874" width="6.7109375" style="1"/>
    <col min="14875" max="14875" width="11" style="1" bestFit="1" customWidth="1"/>
    <col min="14876" max="14876" width="14" style="1" customWidth="1"/>
    <col min="14877" max="14880" width="6.7109375" style="1"/>
    <col min="14881" max="14881" width="11.140625" style="1" customWidth="1"/>
    <col min="14882" max="14882" width="12.42578125" style="1" bestFit="1" customWidth="1"/>
    <col min="14883" max="15104" width="6.7109375" style="1"/>
    <col min="15105" max="15105" width="3.7109375" style="1" customWidth="1"/>
    <col min="15106" max="15106" width="5" style="1" customWidth="1"/>
    <col min="15107" max="15109" width="4.7109375" style="1" customWidth="1"/>
    <col min="15110" max="15110" width="16.28515625" style="1" customWidth="1"/>
    <col min="15111" max="15111" width="14.140625" style="1" customWidth="1"/>
    <col min="15112" max="15112" width="20.7109375" style="1" customWidth="1"/>
    <col min="15113" max="15113" width="12.140625" style="1" customWidth="1"/>
    <col min="15114" max="15114" width="11.28515625" style="1" customWidth="1"/>
    <col min="15115" max="15115" width="10.28515625" style="1" customWidth="1"/>
    <col min="15116" max="15116" width="9.7109375" style="1" customWidth="1"/>
    <col min="15117" max="15117" width="10.85546875" style="1" customWidth="1"/>
    <col min="15118" max="15118" width="21.42578125" style="1" customWidth="1"/>
    <col min="15119" max="15119" width="15.42578125" style="1" customWidth="1"/>
    <col min="15120" max="15124" width="6.7109375" style="1"/>
    <col min="15125" max="15125" width="10" style="1" bestFit="1" customWidth="1"/>
    <col min="15126" max="15130" width="6.7109375" style="1"/>
    <col min="15131" max="15131" width="11" style="1" bestFit="1" customWidth="1"/>
    <col min="15132" max="15132" width="14" style="1" customWidth="1"/>
    <col min="15133" max="15136" width="6.7109375" style="1"/>
    <col min="15137" max="15137" width="11.140625" style="1" customWidth="1"/>
    <col min="15138" max="15138" width="12.42578125" style="1" bestFit="1" customWidth="1"/>
    <col min="15139" max="15360" width="6.7109375" style="1"/>
    <col min="15361" max="15361" width="3.7109375" style="1" customWidth="1"/>
    <col min="15362" max="15362" width="5" style="1" customWidth="1"/>
    <col min="15363" max="15365" width="4.7109375" style="1" customWidth="1"/>
    <col min="15366" max="15366" width="16.28515625" style="1" customWidth="1"/>
    <col min="15367" max="15367" width="14.140625" style="1" customWidth="1"/>
    <col min="15368" max="15368" width="20.7109375" style="1" customWidth="1"/>
    <col min="15369" max="15369" width="12.140625" style="1" customWidth="1"/>
    <col min="15370" max="15370" width="11.28515625" style="1" customWidth="1"/>
    <col min="15371" max="15371" width="10.28515625" style="1" customWidth="1"/>
    <col min="15372" max="15372" width="9.7109375" style="1" customWidth="1"/>
    <col min="15373" max="15373" width="10.85546875" style="1" customWidth="1"/>
    <col min="15374" max="15374" width="21.42578125" style="1" customWidth="1"/>
    <col min="15375" max="15375" width="15.42578125" style="1" customWidth="1"/>
    <col min="15376" max="15380" width="6.7109375" style="1"/>
    <col min="15381" max="15381" width="10" style="1" bestFit="1" customWidth="1"/>
    <col min="15382" max="15386" width="6.7109375" style="1"/>
    <col min="15387" max="15387" width="11" style="1" bestFit="1" customWidth="1"/>
    <col min="15388" max="15388" width="14" style="1" customWidth="1"/>
    <col min="15389" max="15392" width="6.7109375" style="1"/>
    <col min="15393" max="15393" width="11.140625" style="1" customWidth="1"/>
    <col min="15394" max="15394" width="12.42578125" style="1" bestFit="1" customWidth="1"/>
    <col min="15395" max="15616" width="6.7109375" style="1"/>
    <col min="15617" max="15617" width="3.7109375" style="1" customWidth="1"/>
    <col min="15618" max="15618" width="5" style="1" customWidth="1"/>
    <col min="15619" max="15621" width="4.7109375" style="1" customWidth="1"/>
    <col min="15622" max="15622" width="16.28515625" style="1" customWidth="1"/>
    <col min="15623" max="15623" width="14.140625" style="1" customWidth="1"/>
    <col min="15624" max="15624" width="20.7109375" style="1" customWidth="1"/>
    <col min="15625" max="15625" width="12.140625" style="1" customWidth="1"/>
    <col min="15626" max="15626" width="11.28515625" style="1" customWidth="1"/>
    <col min="15627" max="15627" width="10.28515625" style="1" customWidth="1"/>
    <col min="15628" max="15628" width="9.7109375" style="1" customWidth="1"/>
    <col min="15629" max="15629" width="10.85546875" style="1" customWidth="1"/>
    <col min="15630" max="15630" width="21.42578125" style="1" customWidth="1"/>
    <col min="15631" max="15631" width="15.42578125" style="1" customWidth="1"/>
    <col min="15632" max="15636" width="6.7109375" style="1"/>
    <col min="15637" max="15637" width="10" style="1" bestFit="1" customWidth="1"/>
    <col min="15638" max="15642" width="6.7109375" style="1"/>
    <col min="15643" max="15643" width="11" style="1" bestFit="1" customWidth="1"/>
    <col min="15644" max="15644" width="14" style="1" customWidth="1"/>
    <col min="15645" max="15648" width="6.7109375" style="1"/>
    <col min="15649" max="15649" width="11.140625" style="1" customWidth="1"/>
    <col min="15650" max="15650" width="12.42578125" style="1" bestFit="1" customWidth="1"/>
    <col min="15651" max="15872" width="6.7109375" style="1"/>
    <col min="15873" max="15873" width="3.7109375" style="1" customWidth="1"/>
    <col min="15874" max="15874" width="5" style="1" customWidth="1"/>
    <col min="15875" max="15877" width="4.7109375" style="1" customWidth="1"/>
    <col min="15878" max="15878" width="16.28515625" style="1" customWidth="1"/>
    <col min="15879" max="15879" width="14.140625" style="1" customWidth="1"/>
    <col min="15880" max="15880" width="20.7109375" style="1" customWidth="1"/>
    <col min="15881" max="15881" width="12.140625" style="1" customWidth="1"/>
    <col min="15882" max="15882" width="11.28515625" style="1" customWidth="1"/>
    <col min="15883" max="15883" width="10.28515625" style="1" customWidth="1"/>
    <col min="15884" max="15884" width="9.7109375" style="1" customWidth="1"/>
    <col min="15885" max="15885" width="10.85546875" style="1" customWidth="1"/>
    <col min="15886" max="15886" width="21.42578125" style="1" customWidth="1"/>
    <col min="15887" max="15887" width="15.42578125" style="1" customWidth="1"/>
    <col min="15888" max="15892" width="6.7109375" style="1"/>
    <col min="15893" max="15893" width="10" style="1" bestFit="1" customWidth="1"/>
    <col min="15894" max="15898" width="6.7109375" style="1"/>
    <col min="15899" max="15899" width="11" style="1" bestFit="1" customWidth="1"/>
    <col min="15900" max="15900" width="14" style="1" customWidth="1"/>
    <col min="15901" max="15904" width="6.7109375" style="1"/>
    <col min="15905" max="15905" width="11.140625" style="1" customWidth="1"/>
    <col min="15906" max="15906" width="12.42578125" style="1" bestFit="1" customWidth="1"/>
    <col min="15907" max="16128" width="6.7109375" style="1"/>
    <col min="16129" max="16129" width="3.7109375" style="1" customWidth="1"/>
    <col min="16130" max="16130" width="5" style="1" customWidth="1"/>
    <col min="16131" max="16133" width="4.7109375" style="1" customWidth="1"/>
    <col min="16134" max="16134" width="16.28515625" style="1" customWidth="1"/>
    <col min="16135" max="16135" width="14.140625" style="1" customWidth="1"/>
    <col min="16136" max="16136" width="20.7109375" style="1" customWidth="1"/>
    <col min="16137" max="16137" width="12.140625" style="1" customWidth="1"/>
    <col min="16138" max="16138" width="11.28515625" style="1" customWidth="1"/>
    <col min="16139" max="16139" width="10.28515625" style="1" customWidth="1"/>
    <col min="16140" max="16140" width="9.7109375" style="1" customWidth="1"/>
    <col min="16141" max="16141" width="10.85546875" style="1" customWidth="1"/>
    <col min="16142" max="16142" width="21.42578125" style="1" customWidth="1"/>
    <col min="16143" max="16143" width="15.42578125" style="1" customWidth="1"/>
    <col min="16144" max="16148" width="6.7109375" style="1"/>
    <col min="16149" max="16149" width="10" style="1" bestFit="1" customWidth="1"/>
    <col min="16150" max="16154" width="6.7109375" style="1"/>
    <col min="16155" max="16155" width="11" style="1" bestFit="1" customWidth="1"/>
    <col min="16156" max="16156" width="14" style="1" customWidth="1"/>
    <col min="16157" max="16160" width="6.7109375" style="1"/>
    <col min="16161" max="16161" width="11.140625" style="1" customWidth="1"/>
    <col min="16162" max="16162" width="12.42578125" style="1" bestFit="1" customWidth="1"/>
    <col min="16163" max="16384" width="6.7109375" style="1"/>
  </cols>
  <sheetData>
    <row r="1" spans="1:53" ht="12.75" customHeight="1" x14ac:dyDescent="0.2">
      <c r="A1" s="351" t="s">
        <v>12</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3"/>
    </row>
    <row r="2" spans="1:53" ht="15" customHeight="1" x14ac:dyDescent="0.2">
      <c r="A2" s="354"/>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6"/>
    </row>
    <row r="3" spans="1:53" ht="15" customHeight="1" x14ac:dyDescent="0.2">
      <c r="A3" s="354"/>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6"/>
    </row>
    <row r="4" spans="1:53" ht="15.75" customHeight="1" thickBot="1" x14ac:dyDescent="0.2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9"/>
    </row>
    <row r="5" spans="1:53" ht="12.75" customHeight="1" x14ac:dyDescent="0.2">
      <c r="A5" s="338" t="s">
        <v>93</v>
      </c>
      <c r="B5" s="338"/>
      <c r="C5" s="338"/>
      <c r="D5" s="338"/>
      <c r="E5" s="338"/>
      <c r="F5" s="338"/>
      <c r="G5" s="338"/>
      <c r="H5" s="338"/>
      <c r="I5" s="338"/>
      <c r="J5" s="338"/>
      <c r="K5" s="338"/>
      <c r="L5" s="338"/>
      <c r="M5" s="338" t="s">
        <v>461</v>
      </c>
      <c r="N5" s="338"/>
      <c r="O5" s="338"/>
      <c r="P5" s="338"/>
      <c r="Q5" s="338"/>
      <c r="R5" s="338"/>
      <c r="S5" s="338"/>
      <c r="T5" s="338"/>
      <c r="U5" s="338"/>
      <c r="V5" s="338"/>
      <c r="W5" s="338"/>
      <c r="X5" s="338"/>
      <c r="Y5" s="338"/>
      <c r="Z5" s="338"/>
      <c r="AA5" s="338"/>
      <c r="AB5" s="338"/>
      <c r="AC5" s="346"/>
      <c r="AD5" s="360" t="s">
        <v>462</v>
      </c>
      <c r="AE5" s="344"/>
      <c r="AF5" s="344"/>
      <c r="AG5" s="344"/>
      <c r="AH5" s="344"/>
      <c r="AI5" s="344"/>
      <c r="AJ5" s="344"/>
      <c r="AK5" s="344"/>
      <c r="AL5" s="344"/>
      <c r="AM5" s="361"/>
    </row>
    <row r="6" spans="1:53" ht="44.25" customHeight="1" thickBot="1" x14ac:dyDescent="0.25">
      <c r="A6" s="339" t="s">
        <v>463</v>
      </c>
      <c r="B6" s="340"/>
      <c r="C6" s="340"/>
      <c r="D6" s="340"/>
      <c r="E6" s="340"/>
      <c r="F6" s="340"/>
      <c r="G6" s="340"/>
      <c r="H6" s="340"/>
      <c r="I6" s="340"/>
      <c r="J6" s="340"/>
      <c r="K6" s="340"/>
      <c r="L6" s="341"/>
      <c r="M6" s="342" t="s">
        <v>464</v>
      </c>
      <c r="N6" s="342"/>
      <c r="O6" s="342"/>
      <c r="P6" s="342"/>
      <c r="Q6" s="342"/>
      <c r="R6" s="342"/>
      <c r="S6" s="342"/>
      <c r="T6" s="342"/>
      <c r="U6" s="342"/>
      <c r="V6" s="342"/>
      <c r="W6" s="342"/>
      <c r="X6" s="342"/>
      <c r="Y6" s="342"/>
      <c r="Z6" s="342"/>
      <c r="AA6" s="342"/>
      <c r="AB6" s="342"/>
      <c r="AC6" s="339"/>
      <c r="AD6" s="362"/>
      <c r="AE6" s="363"/>
      <c r="AF6" s="363"/>
      <c r="AG6" s="363"/>
      <c r="AH6" s="363"/>
      <c r="AI6" s="363"/>
      <c r="AJ6" s="363"/>
      <c r="AK6" s="363"/>
      <c r="AL6" s="363"/>
      <c r="AM6" s="364"/>
    </row>
    <row r="7" spans="1:53" ht="12.75" customHeight="1" x14ac:dyDescent="0.2">
      <c r="A7" s="365" t="s">
        <v>13</v>
      </c>
      <c r="B7" s="365"/>
      <c r="C7" s="365"/>
      <c r="D7" s="365"/>
      <c r="E7" s="365"/>
      <c r="F7" s="365"/>
      <c r="G7" s="365"/>
      <c r="H7" s="365"/>
      <c r="I7" s="365"/>
      <c r="J7" s="365"/>
      <c r="K7" s="365"/>
      <c r="L7" s="365"/>
      <c r="M7" s="365"/>
      <c r="N7" s="365"/>
      <c r="O7" s="365"/>
      <c r="P7" s="330" t="s">
        <v>24</v>
      </c>
      <c r="Q7" s="330"/>
      <c r="R7" s="330"/>
      <c r="S7" s="330"/>
      <c r="T7" s="330"/>
      <c r="U7" s="330"/>
      <c r="V7" s="330"/>
      <c r="W7" s="330"/>
      <c r="X7" s="330"/>
      <c r="Y7" s="330"/>
      <c r="Z7" s="330"/>
      <c r="AA7" s="330"/>
      <c r="AB7" s="350" t="s">
        <v>26</v>
      </c>
      <c r="AC7" s="350"/>
      <c r="AD7" s="366"/>
      <c r="AE7" s="366"/>
      <c r="AF7" s="366"/>
      <c r="AG7" s="366"/>
      <c r="AH7" s="366"/>
      <c r="AI7" s="366"/>
      <c r="AJ7" s="366"/>
      <c r="AK7" s="366"/>
      <c r="AL7" s="366"/>
      <c r="AM7" s="366"/>
    </row>
    <row r="8" spans="1:53" ht="27" customHeight="1" x14ac:dyDescent="0.2">
      <c r="A8" s="365" t="s">
        <v>14</v>
      </c>
      <c r="B8" s="367" t="s">
        <v>15</v>
      </c>
      <c r="C8" s="367"/>
      <c r="D8" s="367"/>
      <c r="E8" s="367"/>
      <c r="F8" s="365" t="s">
        <v>16</v>
      </c>
      <c r="G8" s="365" t="s">
        <v>18</v>
      </c>
      <c r="H8" s="365" t="s">
        <v>17</v>
      </c>
      <c r="I8" s="365" t="s">
        <v>22</v>
      </c>
      <c r="J8" s="365" t="s">
        <v>19</v>
      </c>
      <c r="K8" s="365" t="s">
        <v>20</v>
      </c>
      <c r="L8" s="365"/>
      <c r="M8" s="365" t="s">
        <v>21</v>
      </c>
      <c r="N8" s="365" t="s">
        <v>23</v>
      </c>
      <c r="O8" s="365" t="s">
        <v>25</v>
      </c>
      <c r="P8" s="375" t="s">
        <v>0</v>
      </c>
      <c r="Q8" s="375" t="s">
        <v>1</v>
      </c>
      <c r="R8" s="375" t="s">
        <v>2</v>
      </c>
      <c r="S8" s="375" t="s">
        <v>3</v>
      </c>
      <c r="T8" s="375" t="s">
        <v>4</v>
      </c>
      <c r="U8" s="375" t="s">
        <v>5</v>
      </c>
      <c r="V8" s="375" t="s">
        <v>6</v>
      </c>
      <c r="W8" s="375" t="s">
        <v>7</v>
      </c>
      <c r="X8" s="375" t="s">
        <v>8</v>
      </c>
      <c r="Y8" s="375" t="s">
        <v>9</v>
      </c>
      <c r="Z8" s="375" t="s">
        <v>10</v>
      </c>
      <c r="AA8" s="375" t="s">
        <v>11</v>
      </c>
      <c r="AB8" s="372" t="s">
        <v>0</v>
      </c>
      <c r="AC8" s="372" t="s">
        <v>1</v>
      </c>
      <c r="AD8" s="372" t="s">
        <v>2</v>
      </c>
      <c r="AE8" s="372" t="s">
        <v>3</v>
      </c>
      <c r="AF8" s="372" t="s">
        <v>4</v>
      </c>
      <c r="AG8" s="373" t="s">
        <v>5</v>
      </c>
      <c r="AH8" s="372" t="s">
        <v>6</v>
      </c>
      <c r="AI8" s="372" t="s">
        <v>7</v>
      </c>
      <c r="AJ8" s="372" t="s">
        <v>8</v>
      </c>
      <c r="AK8" s="372" t="s">
        <v>9</v>
      </c>
      <c r="AL8" s="372" t="s">
        <v>10</v>
      </c>
      <c r="AM8" s="372" t="s">
        <v>11</v>
      </c>
    </row>
    <row r="9" spans="1:53" ht="22.5" customHeight="1" x14ac:dyDescent="0.2">
      <c r="A9" s="365"/>
      <c r="B9" s="268">
        <v>1</v>
      </c>
      <c r="C9" s="268">
        <v>2</v>
      </c>
      <c r="D9" s="268">
        <v>3</v>
      </c>
      <c r="E9" s="268">
        <v>4</v>
      </c>
      <c r="F9" s="365"/>
      <c r="G9" s="365"/>
      <c r="H9" s="365"/>
      <c r="I9" s="365"/>
      <c r="J9" s="365"/>
      <c r="K9" s="268" t="s">
        <v>39</v>
      </c>
      <c r="L9" s="268" t="s">
        <v>38</v>
      </c>
      <c r="M9" s="365"/>
      <c r="N9" s="365"/>
      <c r="O9" s="365"/>
      <c r="P9" s="375"/>
      <c r="Q9" s="375"/>
      <c r="R9" s="375"/>
      <c r="S9" s="375"/>
      <c r="T9" s="375"/>
      <c r="U9" s="375"/>
      <c r="V9" s="375"/>
      <c r="W9" s="375"/>
      <c r="X9" s="375"/>
      <c r="Y9" s="375"/>
      <c r="Z9" s="375"/>
      <c r="AA9" s="375"/>
      <c r="AB9" s="372"/>
      <c r="AC9" s="372"/>
      <c r="AD9" s="372"/>
      <c r="AE9" s="372"/>
      <c r="AF9" s="372"/>
      <c r="AG9" s="374"/>
      <c r="AH9" s="372"/>
      <c r="AI9" s="372"/>
      <c r="AJ9" s="372"/>
      <c r="AK9" s="372"/>
      <c r="AL9" s="372"/>
      <c r="AM9" s="372"/>
    </row>
    <row r="10" spans="1:53" ht="159.75" customHeight="1" x14ac:dyDescent="0.2">
      <c r="A10" s="36">
        <v>1</v>
      </c>
      <c r="B10" s="15" t="s">
        <v>176</v>
      </c>
      <c r="C10" s="17"/>
      <c r="D10" s="17"/>
      <c r="E10" s="15"/>
      <c r="F10" s="269" t="s">
        <v>465</v>
      </c>
      <c r="G10" s="16" t="s">
        <v>466</v>
      </c>
      <c r="H10" s="16" t="s">
        <v>467</v>
      </c>
      <c r="I10" s="15" t="s">
        <v>130</v>
      </c>
      <c r="J10" s="270" t="s">
        <v>468</v>
      </c>
      <c r="K10" s="36"/>
      <c r="L10" s="271"/>
      <c r="M10" s="15" t="s">
        <v>343</v>
      </c>
      <c r="N10" s="16" t="s">
        <v>469</v>
      </c>
      <c r="O10" s="15" t="s">
        <v>470</v>
      </c>
      <c r="P10" s="27" t="s">
        <v>28</v>
      </c>
      <c r="Q10" s="27" t="s">
        <v>28</v>
      </c>
      <c r="R10" s="27" t="s">
        <v>28</v>
      </c>
      <c r="S10" s="27" t="s">
        <v>28</v>
      </c>
      <c r="T10" s="27" t="s">
        <v>28</v>
      </c>
      <c r="U10" s="28">
        <v>0.45</v>
      </c>
      <c r="V10" s="27" t="s">
        <v>28</v>
      </c>
      <c r="W10" s="27" t="s">
        <v>28</v>
      </c>
      <c r="X10" s="27" t="s">
        <v>28</v>
      </c>
      <c r="Y10" s="27" t="s">
        <v>28</v>
      </c>
      <c r="Z10" s="27" t="s">
        <v>28</v>
      </c>
      <c r="AA10" s="25">
        <v>1</v>
      </c>
      <c r="AB10" s="25" t="s">
        <v>471</v>
      </c>
      <c r="AC10" s="25" t="s">
        <v>471</v>
      </c>
      <c r="AD10" s="25" t="s">
        <v>471</v>
      </c>
      <c r="AE10" s="25" t="s">
        <v>471</v>
      </c>
      <c r="AF10" s="25" t="s">
        <v>471</v>
      </c>
      <c r="AG10" s="25" t="s">
        <v>472</v>
      </c>
      <c r="AH10" s="25" t="s">
        <v>471</v>
      </c>
      <c r="AI10" s="25" t="s">
        <v>471</v>
      </c>
      <c r="AJ10" s="25" t="s">
        <v>471</v>
      </c>
      <c r="AK10" s="25" t="s">
        <v>471</v>
      </c>
      <c r="AL10" s="25" t="s">
        <v>471</v>
      </c>
      <c r="AM10" s="25" t="s">
        <v>473</v>
      </c>
    </row>
    <row r="11" spans="1:53" ht="190.5" customHeight="1" x14ac:dyDescent="0.2">
      <c r="A11" s="36">
        <v>2</v>
      </c>
      <c r="B11" s="15" t="s">
        <v>176</v>
      </c>
      <c r="C11" s="17"/>
      <c r="D11" s="17"/>
      <c r="E11" s="15"/>
      <c r="F11" s="16" t="s">
        <v>474</v>
      </c>
      <c r="G11" s="16" t="s">
        <v>475</v>
      </c>
      <c r="H11" s="15" t="s">
        <v>476</v>
      </c>
      <c r="I11" s="15" t="s">
        <v>130</v>
      </c>
      <c r="J11" s="271" t="s">
        <v>477</v>
      </c>
      <c r="K11" s="36"/>
      <c r="L11" s="272"/>
      <c r="M11" s="15" t="s">
        <v>343</v>
      </c>
      <c r="N11" s="15" t="s">
        <v>478</v>
      </c>
      <c r="O11" s="15" t="s">
        <v>470</v>
      </c>
      <c r="P11" s="27" t="s">
        <v>28</v>
      </c>
      <c r="Q11" s="27" t="s">
        <v>28</v>
      </c>
      <c r="R11" s="27" t="s">
        <v>28</v>
      </c>
      <c r="S11" s="27" t="s">
        <v>28</v>
      </c>
      <c r="T11" s="27" t="s">
        <v>28</v>
      </c>
      <c r="U11" s="28">
        <v>0.5</v>
      </c>
      <c r="V11" s="27" t="s">
        <v>28</v>
      </c>
      <c r="W11" s="27" t="s">
        <v>28</v>
      </c>
      <c r="X11" s="27" t="s">
        <v>28</v>
      </c>
      <c r="Y11" s="27" t="s">
        <v>28</v>
      </c>
      <c r="Z11" s="27" t="s">
        <v>28</v>
      </c>
      <c r="AA11" s="25">
        <v>1</v>
      </c>
      <c r="AB11" s="25" t="s">
        <v>471</v>
      </c>
      <c r="AC11" s="25" t="s">
        <v>471</v>
      </c>
      <c r="AD11" s="25" t="s">
        <v>471</v>
      </c>
      <c r="AE11" s="25" t="s">
        <v>471</v>
      </c>
      <c r="AF11" s="25" t="s">
        <v>471</v>
      </c>
      <c r="AG11" s="25" t="s">
        <v>472</v>
      </c>
      <c r="AH11" s="25" t="s">
        <v>471</v>
      </c>
      <c r="AI11" s="25" t="s">
        <v>471</v>
      </c>
      <c r="AJ11" s="25" t="s">
        <v>471</v>
      </c>
      <c r="AK11" s="25" t="s">
        <v>471</v>
      </c>
      <c r="AL11" s="25" t="s">
        <v>471</v>
      </c>
      <c r="AM11" s="25" t="s">
        <v>473</v>
      </c>
    </row>
    <row r="12" spans="1:53" ht="180.75" customHeight="1" x14ac:dyDescent="0.2">
      <c r="A12" s="36">
        <v>3</v>
      </c>
      <c r="B12" s="17" t="s">
        <v>176</v>
      </c>
      <c r="C12" s="17"/>
      <c r="D12" s="17"/>
      <c r="E12" s="15"/>
      <c r="F12" s="16" t="s">
        <v>479</v>
      </c>
      <c r="G12" s="16" t="s">
        <v>480</v>
      </c>
      <c r="H12" s="16" t="s">
        <v>481</v>
      </c>
      <c r="I12" s="15" t="s">
        <v>130</v>
      </c>
      <c r="J12" s="270" t="s">
        <v>482</v>
      </c>
      <c r="K12" s="36"/>
      <c r="L12" s="273"/>
      <c r="M12" s="15" t="s">
        <v>343</v>
      </c>
      <c r="N12" s="15" t="s">
        <v>483</v>
      </c>
      <c r="O12" s="15" t="s">
        <v>470</v>
      </c>
      <c r="P12" s="27" t="s">
        <v>28</v>
      </c>
      <c r="Q12" s="27" t="s">
        <v>28</v>
      </c>
      <c r="R12" s="27" t="s">
        <v>28</v>
      </c>
      <c r="S12" s="27" t="s">
        <v>28</v>
      </c>
      <c r="T12" s="27" t="s">
        <v>28</v>
      </c>
      <c r="U12" s="28">
        <v>1</v>
      </c>
      <c r="V12" s="27" t="s">
        <v>28</v>
      </c>
      <c r="W12" s="27" t="s">
        <v>28</v>
      </c>
      <c r="X12" s="27" t="s">
        <v>28</v>
      </c>
      <c r="Y12" s="27" t="s">
        <v>28</v>
      </c>
      <c r="Z12" s="27" t="s">
        <v>28</v>
      </c>
      <c r="AA12" s="25">
        <v>1</v>
      </c>
      <c r="AB12" s="25" t="s">
        <v>471</v>
      </c>
      <c r="AC12" s="25" t="s">
        <v>471</v>
      </c>
      <c r="AD12" s="25" t="s">
        <v>471</v>
      </c>
      <c r="AE12" s="25" t="s">
        <v>471</v>
      </c>
      <c r="AF12" s="25" t="s">
        <v>471</v>
      </c>
      <c r="AG12" s="25" t="s">
        <v>472</v>
      </c>
      <c r="AH12" s="25" t="s">
        <v>471</v>
      </c>
      <c r="AI12" s="25" t="s">
        <v>471</v>
      </c>
      <c r="AJ12" s="25" t="s">
        <v>471</v>
      </c>
      <c r="AK12" s="25" t="s">
        <v>471</v>
      </c>
      <c r="AL12" s="25" t="s">
        <v>471</v>
      </c>
      <c r="AM12" s="25" t="s">
        <v>484</v>
      </c>
    </row>
    <row r="13" spans="1:53" ht="172.5" customHeight="1" x14ac:dyDescent="0.2">
      <c r="A13" s="36">
        <v>4</v>
      </c>
      <c r="B13" s="15" t="s">
        <v>176</v>
      </c>
      <c r="C13" s="17"/>
      <c r="D13" s="17"/>
      <c r="E13" s="15"/>
      <c r="F13" s="16" t="s">
        <v>485</v>
      </c>
      <c r="G13" s="15" t="s">
        <v>486</v>
      </c>
      <c r="H13" s="15" t="s">
        <v>487</v>
      </c>
      <c r="I13" s="15" t="s">
        <v>130</v>
      </c>
      <c r="J13" s="271" t="s">
        <v>488</v>
      </c>
      <c r="K13" s="36"/>
      <c r="L13" s="271"/>
      <c r="M13" s="15" t="s">
        <v>343</v>
      </c>
      <c r="N13" s="131" t="s">
        <v>489</v>
      </c>
      <c r="O13" s="15" t="s">
        <v>470</v>
      </c>
      <c r="P13" s="27" t="s">
        <v>28</v>
      </c>
      <c r="Q13" s="27" t="s">
        <v>28</v>
      </c>
      <c r="R13" s="27" t="s">
        <v>28</v>
      </c>
      <c r="S13" s="27" t="s">
        <v>28</v>
      </c>
      <c r="T13" s="27" t="s">
        <v>28</v>
      </c>
      <c r="U13" s="28">
        <v>0.7</v>
      </c>
      <c r="V13" s="27" t="s">
        <v>28</v>
      </c>
      <c r="W13" s="27" t="s">
        <v>28</v>
      </c>
      <c r="X13" s="27" t="s">
        <v>28</v>
      </c>
      <c r="Y13" s="27" t="s">
        <v>28</v>
      </c>
      <c r="Z13" s="27" t="s">
        <v>28</v>
      </c>
      <c r="AA13" s="25">
        <v>1</v>
      </c>
      <c r="AB13" s="25" t="s">
        <v>471</v>
      </c>
      <c r="AC13" s="25" t="s">
        <v>471</v>
      </c>
      <c r="AD13" s="25" t="s">
        <v>471</v>
      </c>
      <c r="AE13" s="25" t="s">
        <v>471</v>
      </c>
      <c r="AF13" s="25" t="s">
        <v>471</v>
      </c>
      <c r="AG13" s="25" t="s">
        <v>472</v>
      </c>
      <c r="AH13" s="25" t="s">
        <v>471</v>
      </c>
      <c r="AI13" s="25" t="s">
        <v>471</v>
      </c>
      <c r="AJ13" s="25" t="s">
        <v>471</v>
      </c>
      <c r="AK13" s="25" t="s">
        <v>471</v>
      </c>
      <c r="AL13" s="25" t="s">
        <v>471</v>
      </c>
      <c r="AM13" s="25" t="s">
        <v>473</v>
      </c>
    </row>
    <row r="14" spans="1:53" ht="177" customHeight="1" x14ac:dyDescent="0.2">
      <c r="A14" s="36">
        <v>5</v>
      </c>
      <c r="B14" s="15" t="s">
        <v>176</v>
      </c>
      <c r="C14" s="17"/>
      <c r="D14" s="17"/>
      <c r="E14" s="15"/>
      <c r="F14" s="274" t="s">
        <v>490</v>
      </c>
      <c r="G14" s="131" t="s">
        <v>491</v>
      </c>
      <c r="H14" s="131" t="s">
        <v>492</v>
      </c>
      <c r="I14" s="131" t="s">
        <v>130</v>
      </c>
      <c r="J14" s="156" t="s">
        <v>493</v>
      </c>
      <c r="K14" s="275" t="s">
        <v>494</v>
      </c>
      <c r="L14" s="275" t="s">
        <v>495</v>
      </c>
      <c r="M14" s="131" t="s">
        <v>343</v>
      </c>
      <c r="N14" s="131" t="s">
        <v>496</v>
      </c>
      <c r="O14" s="131" t="s">
        <v>470</v>
      </c>
      <c r="P14" s="274" t="s">
        <v>28</v>
      </c>
      <c r="Q14" s="274" t="s">
        <v>28</v>
      </c>
      <c r="R14" s="274" t="s">
        <v>28</v>
      </c>
      <c r="S14" s="274" t="s">
        <v>28</v>
      </c>
      <c r="T14" s="274" t="s">
        <v>28</v>
      </c>
      <c r="U14" s="276">
        <v>0.66</v>
      </c>
      <c r="V14" s="131" t="s">
        <v>28</v>
      </c>
      <c r="W14" s="131" t="s">
        <v>28</v>
      </c>
      <c r="X14" s="131" t="s">
        <v>28</v>
      </c>
      <c r="Y14" s="131" t="s">
        <v>28</v>
      </c>
      <c r="Z14" s="131" t="s">
        <v>28</v>
      </c>
      <c r="AA14" s="276">
        <v>1</v>
      </c>
      <c r="AB14" s="35" t="s">
        <v>471</v>
      </c>
      <c r="AC14" s="35" t="s">
        <v>471</v>
      </c>
      <c r="AD14" s="35" t="s">
        <v>471</v>
      </c>
      <c r="AE14" s="35" t="s">
        <v>471</v>
      </c>
      <c r="AF14" s="35" t="s">
        <v>471</v>
      </c>
      <c r="AG14" s="25" t="s">
        <v>472</v>
      </c>
      <c r="AH14" s="35" t="s">
        <v>471</v>
      </c>
      <c r="AI14" s="35" t="s">
        <v>471</v>
      </c>
      <c r="AJ14" s="35" t="s">
        <v>471</v>
      </c>
      <c r="AK14" s="35" t="s">
        <v>471</v>
      </c>
      <c r="AL14" s="35" t="s">
        <v>471</v>
      </c>
      <c r="AM14" s="25" t="s">
        <v>473</v>
      </c>
    </row>
    <row r="15" spans="1:53" ht="129" customHeight="1" x14ac:dyDescent="0.2">
      <c r="A15" s="275">
        <v>6</v>
      </c>
      <c r="B15" s="277"/>
      <c r="C15" s="277"/>
      <c r="D15" s="277" t="s">
        <v>176</v>
      </c>
      <c r="E15" s="131"/>
      <c r="F15" s="274" t="s">
        <v>497</v>
      </c>
      <c r="G15" s="131" t="s">
        <v>498</v>
      </c>
      <c r="H15" s="131" t="s">
        <v>499</v>
      </c>
      <c r="I15" s="131" t="s">
        <v>130</v>
      </c>
      <c r="J15" s="156" t="s">
        <v>493</v>
      </c>
      <c r="K15" s="275" t="s">
        <v>500</v>
      </c>
      <c r="L15" s="156" t="s">
        <v>501</v>
      </c>
      <c r="M15" s="131" t="s">
        <v>343</v>
      </c>
      <c r="N15" s="131" t="s">
        <v>502</v>
      </c>
      <c r="O15" s="131" t="s">
        <v>470</v>
      </c>
      <c r="P15" s="274" t="s">
        <v>28</v>
      </c>
      <c r="Q15" s="274" t="s">
        <v>28</v>
      </c>
      <c r="R15" s="274" t="s">
        <v>28</v>
      </c>
      <c r="S15" s="274" t="s">
        <v>28</v>
      </c>
      <c r="T15" s="274" t="s">
        <v>28</v>
      </c>
      <c r="U15" s="276">
        <v>0.88</v>
      </c>
      <c r="V15" s="131" t="s">
        <v>28</v>
      </c>
      <c r="W15" s="131" t="s">
        <v>28</v>
      </c>
      <c r="X15" s="131" t="s">
        <v>28</v>
      </c>
      <c r="Y15" s="131" t="s">
        <v>28</v>
      </c>
      <c r="Z15" s="131" t="s">
        <v>28</v>
      </c>
      <c r="AA15" s="276">
        <v>0.95</v>
      </c>
      <c r="AB15" s="35" t="s">
        <v>471</v>
      </c>
      <c r="AC15" s="35" t="s">
        <v>471</v>
      </c>
      <c r="AD15" s="35" t="s">
        <v>471</v>
      </c>
      <c r="AE15" s="35" t="s">
        <v>471</v>
      </c>
      <c r="AF15" s="35" t="s">
        <v>471</v>
      </c>
      <c r="AG15" s="25" t="s">
        <v>472</v>
      </c>
      <c r="AH15" s="35" t="s">
        <v>471</v>
      </c>
      <c r="AI15" s="35" t="s">
        <v>471</v>
      </c>
      <c r="AJ15" s="35" t="s">
        <v>471</v>
      </c>
      <c r="AK15" s="35" t="s">
        <v>471</v>
      </c>
      <c r="AL15" s="35" t="s">
        <v>471</v>
      </c>
      <c r="AM15" s="25" t="s">
        <v>473</v>
      </c>
    </row>
    <row r="16" spans="1:53" s="14" customFormat="1" ht="12.75" customHeight="1" x14ac:dyDescent="0.2">
      <c r="A16" s="326" t="s">
        <v>27</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1"/>
      <c r="AO16" s="1"/>
      <c r="AP16" s="1"/>
      <c r="AQ16" s="1"/>
      <c r="AR16" s="1"/>
      <c r="AS16" s="1"/>
      <c r="AT16" s="1"/>
      <c r="AU16" s="1"/>
      <c r="AV16" s="1"/>
      <c r="AW16" s="1"/>
      <c r="AX16" s="1"/>
      <c r="AY16" s="1"/>
      <c r="AZ16" s="1"/>
      <c r="BA16" s="1"/>
    </row>
    <row r="17" spans="1:53" s="279" customFormat="1" ht="27.75" customHeight="1" x14ac:dyDescent="0.25">
      <c r="A17" s="368" t="s">
        <v>503</v>
      </c>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278"/>
      <c r="AO17" s="278"/>
      <c r="AP17" s="278"/>
      <c r="AQ17" s="278"/>
      <c r="AR17" s="278"/>
      <c r="AS17" s="278"/>
      <c r="AT17" s="278"/>
      <c r="AU17" s="278"/>
      <c r="AV17" s="278"/>
      <c r="AW17" s="278"/>
      <c r="AX17" s="278"/>
      <c r="AY17" s="278"/>
      <c r="AZ17" s="278"/>
      <c r="BA17" s="278"/>
    </row>
    <row r="18" spans="1:53" s="279" customFormat="1" ht="27.75" customHeight="1" x14ac:dyDescent="0.2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278"/>
      <c r="AO18" s="278"/>
      <c r="AP18" s="278"/>
      <c r="AQ18" s="278"/>
      <c r="AR18" s="278"/>
      <c r="AS18" s="278"/>
      <c r="AT18" s="278"/>
      <c r="AU18" s="278"/>
      <c r="AV18" s="278"/>
      <c r="AW18" s="278"/>
      <c r="AX18" s="278"/>
      <c r="AY18" s="278"/>
      <c r="AZ18" s="278"/>
      <c r="BA18" s="278"/>
    </row>
    <row r="19" spans="1:53" s="279" customFormat="1" ht="27.75" customHeight="1" x14ac:dyDescent="0.25">
      <c r="A19" s="370"/>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278"/>
      <c r="AO19" s="278"/>
      <c r="AP19" s="278"/>
      <c r="AQ19" s="278"/>
      <c r="AR19" s="278"/>
      <c r="AS19" s="278"/>
      <c r="AT19" s="278"/>
      <c r="AU19" s="278"/>
      <c r="AV19" s="278"/>
      <c r="AW19" s="278"/>
      <c r="AX19" s="278"/>
      <c r="AY19" s="278"/>
      <c r="AZ19" s="278"/>
      <c r="BA19" s="278"/>
    </row>
    <row r="20" spans="1:53" s="279" customFormat="1" ht="27.75" customHeight="1" x14ac:dyDescent="0.25">
      <c r="A20" s="370"/>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278"/>
      <c r="AO20" s="278"/>
      <c r="AP20" s="278"/>
      <c r="AQ20" s="278"/>
      <c r="AR20" s="278"/>
      <c r="AS20" s="278"/>
      <c r="AT20" s="278"/>
      <c r="AU20" s="278"/>
      <c r="AV20" s="278"/>
      <c r="AW20" s="278"/>
      <c r="AX20" s="278"/>
      <c r="AY20" s="278"/>
      <c r="AZ20" s="278"/>
      <c r="BA20" s="278"/>
    </row>
    <row r="21" spans="1:53" s="279" customFormat="1" ht="27.75" customHeight="1" x14ac:dyDescent="0.25">
      <c r="A21" s="370"/>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278"/>
      <c r="AO21" s="278"/>
      <c r="AP21" s="278"/>
      <c r="AQ21" s="278"/>
      <c r="AR21" s="278"/>
      <c r="AS21" s="278"/>
      <c r="AT21" s="278"/>
      <c r="AU21" s="278"/>
      <c r="AV21" s="278"/>
      <c r="AW21" s="278"/>
      <c r="AX21" s="278"/>
      <c r="AY21" s="278"/>
      <c r="AZ21" s="278"/>
      <c r="BA21" s="278"/>
    </row>
    <row r="22" spans="1:53" s="279" customFormat="1" ht="27.75" customHeight="1" x14ac:dyDescent="0.25">
      <c r="A22" s="370"/>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278"/>
      <c r="AO22" s="278"/>
      <c r="AP22" s="278"/>
      <c r="AQ22" s="278"/>
      <c r="AR22" s="278"/>
      <c r="AS22" s="278"/>
      <c r="AT22" s="278"/>
      <c r="AU22" s="278"/>
      <c r="AV22" s="278"/>
      <c r="AW22" s="278"/>
      <c r="AX22" s="278"/>
      <c r="AY22" s="278"/>
      <c r="AZ22" s="278"/>
      <c r="BA22" s="278"/>
    </row>
    <row r="23" spans="1:53" s="279" customFormat="1" ht="27.75" customHeight="1" x14ac:dyDescent="0.25">
      <c r="A23" s="370"/>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278"/>
      <c r="AO23" s="278"/>
      <c r="AP23" s="278"/>
      <c r="AQ23" s="278"/>
      <c r="AR23" s="278"/>
      <c r="AS23" s="278"/>
      <c r="AT23" s="278"/>
      <c r="AU23" s="278"/>
      <c r="AV23" s="278"/>
      <c r="AW23" s="278"/>
      <c r="AX23" s="278"/>
      <c r="AY23" s="278"/>
      <c r="AZ23" s="278"/>
      <c r="BA23" s="278"/>
    </row>
    <row r="24" spans="1:53" s="279" customFormat="1" ht="184.5" customHeight="1" x14ac:dyDescent="0.25">
      <c r="A24" s="370"/>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278"/>
      <c r="AO24" s="278"/>
      <c r="AP24" s="278"/>
      <c r="AQ24" s="278"/>
      <c r="AR24" s="278"/>
      <c r="AS24" s="278"/>
      <c r="AT24" s="278"/>
      <c r="AU24" s="278"/>
      <c r="AV24" s="278"/>
      <c r="AW24" s="278"/>
      <c r="AX24" s="278"/>
      <c r="AY24" s="278"/>
      <c r="AZ24" s="278"/>
      <c r="BA24" s="278"/>
    </row>
    <row r="29" spans="1:53" x14ac:dyDescent="0.2">
      <c r="N29" s="280"/>
    </row>
  </sheetData>
  <mergeCells count="46">
    <mergeCell ref="A16:AM16"/>
    <mergeCell ref="U8:U9"/>
    <mergeCell ref="V8:V9"/>
    <mergeCell ref="W8:W9"/>
    <mergeCell ref="K8:L8"/>
    <mergeCell ref="M8:M9"/>
    <mergeCell ref="N8:N9"/>
    <mergeCell ref="O8:O9"/>
    <mergeCell ref="P8:P9"/>
    <mergeCell ref="Q8:Q9"/>
    <mergeCell ref="A17:AM24"/>
    <mergeCell ref="AD8:AD9"/>
    <mergeCell ref="AE8:AE9"/>
    <mergeCell ref="AF8:AF9"/>
    <mergeCell ref="AG8:AG9"/>
    <mergeCell ref="AH8:AH9"/>
    <mergeCell ref="AI8:AI9"/>
    <mergeCell ref="X8:X9"/>
    <mergeCell ref="Y8:Y9"/>
    <mergeCell ref="Z8:Z9"/>
    <mergeCell ref="AA8:AA9"/>
    <mergeCell ref="AB8:AB9"/>
    <mergeCell ref="AC8:AC9"/>
    <mergeCell ref="R8:R9"/>
    <mergeCell ref="S8:S9"/>
    <mergeCell ref="T8:T9"/>
    <mergeCell ref="A7:O7"/>
    <mergeCell ref="P7:AA7"/>
    <mergeCell ref="AB7:AM7"/>
    <mergeCell ref="A8:A9"/>
    <mergeCell ref="B8:E8"/>
    <mergeCell ref="F8:F9"/>
    <mergeCell ref="G8:G9"/>
    <mergeCell ref="H8:H9"/>
    <mergeCell ref="I8:I9"/>
    <mergeCell ref="J8:J9"/>
    <mergeCell ref="AJ8:AJ9"/>
    <mergeCell ref="AK8:AK9"/>
    <mergeCell ref="AL8:AL9"/>
    <mergeCell ref="AM8:AM9"/>
    <mergeCell ref="A1:AM4"/>
    <mergeCell ref="A5:L5"/>
    <mergeCell ref="M5:AC5"/>
    <mergeCell ref="AD5:AM6"/>
    <mergeCell ref="A6:L6"/>
    <mergeCell ref="M6:AC6"/>
  </mergeCells>
  <conditionalFormatting sqref="AB10:AL15">
    <cfRule type="iconSet" priority="3">
      <iconSet iconSet="3Arrows">
        <cfvo type="percent" val="0"/>
        <cfvo type="percent" val="100"/>
        <cfvo type="percent" val="100" gte="0"/>
      </iconSet>
    </cfRule>
    <cfRule type="iconSet" priority="4">
      <iconSet iconSet="3Arrows">
        <cfvo type="percent" val="0"/>
        <cfvo type="percent" val="33"/>
        <cfvo type="percent" val="67"/>
      </iconSet>
    </cfRule>
  </conditionalFormatting>
  <conditionalFormatting sqref="AM10:AM15">
    <cfRule type="iconSet" priority="1">
      <iconSet iconSet="3Arrows">
        <cfvo type="percent" val="0"/>
        <cfvo type="percent" val="100"/>
        <cfvo type="percent" val="100" gte="0"/>
      </iconSet>
    </cfRule>
    <cfRule type="iconSet" priority="2">
      <iconSet iconSet="3Arrows">
        <cfvo type="percent" val="0"/>
        <cfvo type="percent" val="33"/>
        <cfvo type="percent" val="67"/>
      </iconSet>
    </cfRule>
  </conditionalFormatting>
  <pageMargins left="0.11811023622047245" right="0.11811023622047245" top="0.19685039370078741" bottom="0.35433070866141736" header="0.31496062992125984" footer="0.31496062992125984"/>
  <pageSetup paperSize="5" scale="45" orientation="landscape" horizontalDpi="300" verticalDpi="300" r:id="rId1"/>
  <headerFooter>
    <oddFooter>&amp;L&amp;"Arial,Normal"&amp;8FR.PS.010&amp;C&amp;"Arial,Normal"&amp;8                                                                                                            &amp;R&amp;"Arial,Normal"&amp;8Versión 04_29/08/2016</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2"/>
  <sheetViews>
    <sheetView zoomScale="70" zoomScaleNormal="70" workbookViewId="0">
      <selection activeCell="D8" sqref="D8"/>
    </sheetView>
  </sheetViews>
  <sheetFormatPr baseColWidth="10" defaultColWidth="6.7109375" defaultRowHeight="12.75" x14ac:dyDescent="0.2"/>
  <cols>
    <col min="1" max="1" width="3.7109375" style="1" customWidth="1"/>
    <col min="2" max="2" width="5" style="1" customWidth="1"/>
    <col min="3" max="5" width="4.7109375" style="1" customWidth="1"/>
    <col min="6" max="6" width="25.85546875" style="1" customWidth="1"/>
    <col min="7" max="7" width="24.140625" style="1" customWidth="1"/>
    <col min="8" max="8" width="30.42578125" style="1" customWidth="1"/>
    <col min="9" max="9" width="17.5703125" style="1" customWidth="1"/>
    <col min="10" max="10" width="13.5703125" style="1" customWidth="1"/>
    <col min="11" max="11" width="10.5703125" style="1" customWidth="1"/>
    <col min="12" max="12" width="9.7109375" style="1" customWidth="1"/>
    <col min="13" max="13" width="11.42578125" style="1" customWidth="1"/>
    <col min="14" max="14" width="21.42578125" style="1" customWidth="1"/>
    <col min="15" max="15" width="15.42578125" style="1" customWidth="1"/>
    <col min="16" max="17" width="7.7109375" style="1" bestFit="1" customWidth="1"/>
    <col min="18" max="18" width="8.42578125" style="1" customWidth="1"/>
    <col min="19" max="19" width="6.7109375" style="1"/>
    <col min="20" max="20" width="7.5703125" style="1" customWidth="1"/>
    <col min="21" max="22" width="6.7109375" style="1"/>
    <col min="23" max="23" width="8" style="1" customWidth="1"/>
    <col min="24" max="24" width="7.28515625" style="1" customWidth="1"/>
    <col min="25" max="26" width="6.7109375" style="1"/>
    <col min="27" max="27" width="7.85546875" style="1" customWidth="1"/>
    <col min="28" max="28" width="14.140625" style="1" customWidth="1"/>
    <col min="29" max="29" width="8.140625" style="1" customWidth="1"/>
    <col min="30" max="30" width="7.5703125" style="1" customWidth="1"/>
    <col min="31" max="31" width="8" style="1" customWidth="1"/>
    <col min="32" max="32" width="8.42578125" style="1" customWidth="1"/>
    <col min="33" max="33" width="9" style="1" customWidth="1"/>
    <col min="34" max="34" width="8.5703125" style="1" customWidth="1"/>
    <col min="35" max="35" width="8.140625" style="1" customWidth="1"/>
    <col min="36" max="36" width="8" style="1" customWidth="1"/>
    <col min="37" max="38" width="7.5703125" style="1" bestFit="1" customWidth="1"/>
    <col min="39" max="39" width="8.7109375" style="1" customWidth="1"/>
    <col min="40" max="40" width="7.5703125" style="1" bestFit="1" customWidth="1"/>
    <col min="41" max="16384" width="6.7109375" style="1"/>
  </cols>
  <sheetData>
    <row r="1" spans="1:40" s="56" customFormat="1" ht="80.099999999999994" customHeight="1" thickBot="1" x14ac:dyDescent="0.35">
      <c r="A1" s="397" t="s">
        <v>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row>
    <row r="2" spans="1:40" ht="24" customHeight="1" x14ac:dyDescent="0.2">
      <c r="A2" s="400" t="s">
        <v>93</v>
      </c>
      <c r="B2" s="401"/>
      <c r="C2" s="401"/>
      <c r="D2" s="401"/>
      <c r="E2" s="401"/>
      <c r="F2" s="401"/>
      <c r="G2" s="401"/>
      <c r="H2" s="401"/>
      <c r="I2" s="401"/>
      <c r="J2" s="401"/>
      <c r="K2" s="401"/>
      <c r="L2" s="401"/>
      <c r="M2" s="402" t="s">
        <v>94</v>
      </c>
      <c r="N2" s="402"/>
      <c r="O2" s="402"/>
      <c r="P2" s="402"/>
      <c r="Q2" s="402"/>
      <c r="R2" s="402"/>
      <c r="S2" s="402"/>
      <c r="T2" s="402"/>
      <c r="U2" s="402"/>
      <c r="V2" s="402"/>
      <c r="W2" s="402"/>
      <c r="X2" s="402"/>
      <c r="Y2" s="402"/>
      <c r="Z2" s="402"/>
      <c r="AA2" s="402"/>
      <c r="AB2" s="402"/>
      <c r="AC2" s="402"/>
      <c r="AD2" s="403"/>
      <c r="AE2" s="404" t="s">
        <v>95</v>
      </c>
      <c r="AF2" s="338"/>
      <c r="AG2" s="338"/>
      <c r="AH2" s="338"/>
      <c r="AI2" s="338"/>
      <c r="AJ2" s="338"/>
      <c r="AK2" s="338"/>
      <c r="AL2" s="338"/>
      <c r="AM2" s="338"/>
      <c r="AN2" s="405"/>
    </row>
    <row r="3" spans="1:40" ht="41.25" customHeight="1" thickBot="1" x14ac:dyDescent="0.25">
      <c r="A3" s="409" t="s">
        <v>96</v>
      </c>
      <c r="B3" s="410"/>
      <c r="C3" s="410"/>
      <c r="D3" s="410"/>
      <c r="E3" s="410"/>
      <c r="F3" s="410"/>
      <c r="G3" s="410"/>
      <c r="H3" s="410"/>
      <c r="I3" s="410"/>
      <c r="J3" s="410"/>
      <c r="K3" s="410"/>
      <c r="L3" s="411"/>
      <c r="M3" s="412" t="s">
        <v>97</v>
      </c>
      <c r="N3" s="412"/>
      <c r="O3" s="412"/>
      <c r="P3" s="412"/>
      <c r="Q3" s="412"/>
      <c r="R3" s="412"/>
      <c r="S3" s="412"/>
      <c r="T3" s="412"/>
      <c r="U3" s="412"/>
      <c r="V3" s="412"/>
      <c r="W3" s="412"/>
      <c r="X3" s="412"/>
      <c r="Y3" s="412"/>
      <c r="Z3" s="412"/>
      <c r="AA3" s="412"/>
      <c r="AB3" s="412"/>
      <c r="AC3" s="412"/>
      <c r="AD3" s="413"/>
      <c r="AE3" s="406"/>
      <c r="AF3" s="407"/>
      <c r="AG3" s="407"/>
      <c r="AH3" s="407"/>
      <c r="AI3" s="407"/>
      <c r="AJ3" s="407"/>
      <c r="AK3" s="407"/>
      <c r="AL3" s="407"/>
      <c r="AM3" s="407"/>
      <c r="AN3" s="408"/>
    </row>
    <row r="4" spans="1:40" ht="12.75" customHeight="1" thickBot="1" x14ac:dyDescent="0.25">
      <c r="A4" s="419" t="s">
        <v>13</v>
      </c>
      <c r="B4" s="420"/>
      <c r="C4" s="420"/>
      <c r="D4" s="420"/>
      <c r="E4" s="420"/>
      <c r="F4" s="420"/>
      <c r="G4" s="420"/>
      <c r="H4" s="420"/>
      <c r="I4" s="420"/>
      <c r="J4" s="420"/>
      <c r="K4" s="420"/>
      <c r="L4" s="420"/>
      <c r="M4" s="420"/>
      <c r="N4" s="420"/>
      <c r="O4" s="421"/>
      <c r="P4" s="422" t="s">
        <v>24</v>
      </c>
      <c r="Q4" s="423"/>
      <c r="R4" s="423"/>
      <c r="S4" s="423"/>
      <c r="T4" s="423"/>
      <c r="U4" s="423"/>
      <c r="V4" s="423"/>
      <c r="W4" s="423"/>
      <c r="X4" s="423"/>
      <c r="Y4" s="423"/>
      <c r="Z4" s="423"/>
      <c r="AA4" s="424"/>
      <c r="AB4" s="425" t="s">
        <v>26</v>
      </c>
      <c r="AC4" s="425"/>
      <c r="AD4" s="425"/>
      <c r="AE4" s="425"/>
      <c r="AF4" s="425"/>
      <c r="AG4" s="425"/>
      <c r="AH4" s="425"/>
      <c r="AI4" s="425"/>
      <c r="AJ4" s="425"/>
      <c r="AK4" s="425"/>
      <c r="AL4" s="425"/>
      <c r="AM4" s="425"/>
      <c r="AN4" s="426"/>
    </row>
    <row r="5" spans="1:40" ht="27" customHeight="1" x14ac:dyDescent="0.2">
      <c r="A5" s="427" t="s">
        <v>14</v>
      </c>
      <c r="B5" s="429" t="s">
        <v>15</v>
      </c>
      <c r="C5" s="429"/>
      <c r="D5" s="429"/>
      <c r="E5" s="429"/>
      <c r="F5" s="414" t="s">
        <v>16</v>
      </c>
      <c r="G5" s="414" t="s">
        <v>18</v>
      </c>
      <c r="H5" s="414" t="s">
        <v>17</v>
      </c>
      <c r="I5" s="414" t="s">
        <v>22</v>
      </c>
      <c r="J5" s="414" t="s">
        <v>19</v>
      </c>
      <c r="K5" s="414" t="s">
        <v>20</v>
      </c>
      <c r="L5" s="414"/>
      <c r="M5" s="414" t="s">
        <v>21</v>
      </c>
      <c r="N5" s="414" t="s">
        <v>23</v>
      </c>
      <c r="O5" s="415" t="s">
        <v>25</v>
      </c>
      <c r="P5" s="417" t="s">
        <v>0</v>
      </c>
      <c r="Q5" s="391" t="s">
        <v>1</v>
      </c>
      <c r="R5" s="391" t="s">
        <v>2</v>
      </c>
      <c r="S5" s="391" t="s">
        <v>3</v>
      </c>
      <c r="T5" s="391" t="s">
        <v>4</v>
      </c>
      <c r="U5" s="391" t="s">
        <v>5</v>
      </c>
      <c r="V5" s="391" t="s">
        <v>6</v>
      </c>
      <c r="W5" s="391" t="s">
        <v>7</v>
      </c>
      <c r="X5" s="391" t="s">
        <v>8</v>
      </c>
      <c r="Y5" s="391" t="s">
        <v>9</v>
      </c>
      <c r="Z5" s="391" t="s">
        <v>10</v>
      </c>
      <c r="AA5" s="393" t="s">
        <v>11</v>
      </c>
      <c r="AB5" s="395" t="s">
        <v>98</v>
      </c>
      <c r="AC5" s="384" t="s">
        <v>0</v>
      </c>
      <c r="AD5" s="384" t="s">
        <v>1</v>
      </c>
      <c r="AE5" s="384" t="s">
        <v>2</v>
      </c>
      <c r="AF5" s="384" t="s">
        <v>3</v>
      </c>
      <c r="AG5" s="384" t="s">
        <v>4</v>
      </c>
      <c r="AH5" s="384" t="s">
        <v>5</v>
      </c>
      <c r="AI5" s="384" t="s">
        <v>6</v>
      </c>
      <c r="AJ5" s="384" t="s">
        <v>7</v>
      </c>
      <c r="AK5" s="384" t="s">
        <v>8</v>
      </c>
      <c r="AL5" s="384" t="s">
        <v>9</v>
      </c>
      <c r="AM5" s="384" t="s">
        <v>10</v>
      </c>
      <c r="AN5" s="386" t="s">
        <v>11</v>
      </c>
    </row>
    <row r="6" spans="1:40" ht="22.5" customHeight="1" thickBot="1" x14ac:dyDescent="0.25">
      <c r="A6" s="428"/>
      <c r="B6" s="54">
        <v>1</v>
      </c>
      <c r="C6" s="54">
        <v>2</v>
      </c>
      <c r="D6" s="54">
        <v>3</v>
      </c>
      <c r="E6" s="54">
        <v>4</v>
      </c>
      <c r="F6" s="330"/>
      <c r="G6" s="330"/>
      <c r="H6" s="330"/>
      <c r="I6" s="330"/>
      <c r="J6" s="330"/>
      <c r="K6" s="54" t="s">
        <v>39</v>
      </c>
      <c r="L6" s="54" t="s">
        <v>38</v>
      </c>
      <c r="M6" s="330"/>
      <c r="N6" s="330"/>
      <c r="O6" s="416"/>
      <c r="P6" s="418"/>
      <c r="Q6" s="392"/>
      <c r="R6" s="392"/>
      <c r="S6" s="392"/>
      <c r="T6" s="392"/>
      <c r="U6" s="392"/>
      <c r="V6" s="392"/>
      <c r="W6" s="392"/>
      <c r="X6" s="392"/>
      <c r="Y6" s="392"/>
      <c r="Z6" s="392"/>
      <c r="AA6" s="394"/>
      <c r="AB6" s="396"/>
      <c r="AC6" s="385"/>
      <c r="AD6" s="385"/>
      <c r="AE6" s="385"/>
      <c r="AF6" s="385"/>
      <c r="AG6" s="385"/>
      <c r="AH6" s="385"/>
      <c r="AI6" s="385"/>
      <c r="AJ6" s="385"/>
      <c r="AK6" s="385"/>
      <c r="AL6" s="385"/>
      <c r="AM6" s="385"/>
      <c r="AN6" s="387"/>
    </row>
    <row r="7" spans="1:40" ht="120.75" thickBot="1" x14ac:dyDescent="0.25">
      <c r="A7" s="57">
        <v>1</v>
      </c>
      <c r="B7" s="58"/>
      <c r="C7" s="58" t="s">
        <v>48</v>
      </c>
      <c r="D7" s="58"/>
      <c r="E7" s="58"/>
      <c r="F7" s="59" t="s">
        <v>99</v>
      </c>
      <c r="G7" s="60" t="s">
        <v>100</v>
      </c>
      <c r="H7" s="59" t="s">
        <v>101</v>
      </c>
      <c r="I7" s="61" t="s">
        <v>102</v>
      </c>
      <c r="J7" s="62" t="s">
        <v>103</v>
      </c>
      <c r="K7" s="62" t="s">
        <v>104</v>
      </c>
      <c r="L7" s="60" t="s">
        <v>68</v>
      </c>
      <c r="M7" s="59" t="s">
        <v>105</v>
      </c>
      <c r="N7" s="59" t="s">
        <v>106</v>
      </c>
      <c r="O7" s="63" t="s">
        <v>107</v>
      </c>
      <c r="P7" s="64"/>
      <c r="Q7" s="65"/>
      <c r="R7" s="65"/>
      <c r="S7" s="65">
        <v>100</v>
      </c>
      <c r="T7" s="65"/>
      <c r="U7" s="65"/>
      <c r="V7" s="65"/>
      <c r="W7" s="66">
        <v>108</v>
      </c>
      <c r="X7" s="65"/>
      <c r="Y7" s="65"/>
      <c r="Z7" s="65"/>
      <c r="AA7" s="65">
        <v>139</v>
      </c>
      <c r="AB7" s="67"/>
      <c r="AC7" s="68"/>
      <c r="AD7" s="68"/>
      <c r="AE7" s="68"/>
      <c r="AF7" s="68" t="s">
        <v>108</v>
      </c>
      <c r="AG7" s="68"/>
      <c r="AH7" s="68"/>
      <c r="AI7" s="68"/>
      <c r="AJ7" s="69" t="s">
        <v>109</v>
      </c>
      <c r="AK7" s="68"/>
      <c r="AL7" s="68"/>
      <c r="AM7" s="68"/>
      <c r="AN7" s="70" t="s">
        <v>110</v>
      </c>
    </row>
    <row r="8" spans="1:40" ht="152.25" customHeight="1" thickBot="1" x14ac:dyDescent="0.25">
      <c r="A8" s="57">
        <v>2</v>
      </c>
      <c r="B8" s="58"/>
      <c r="C8" s="58" t="s">
        <v>48</v>
      </c>
      <c r="D8" s="58"/>
      <c r="E8" s="58"/>
      <c r="F8" s="59" t="s">
        <v>111</v>
      </c>
      <c r="G8" s="59" t="s">
        <v>100</v>
      </c>
      <c r="H8" s="59" t="s">
        <v>112</v>
      </c>
      <c r="I8" s="59" t="s">
        <v>102</v>
      </c>
      <c r="J8" s="62" t="s">
        <v>113</v>
      </c>
      <c r="K8" s="62" t="s">
        <v>114</v>
      </c>
      <c r="L8" s="60" t="s">
        <v>68</v>
      </c>
      <c r="M8" s="59" t="s">
        <v>105</v>
      </c>
      <c r="N8" s="59" t="s">
        <v>106</v>
      </c>
      <c r="O8" s="63" t="s">
        <v>107</v>
      </c>
      <c r="P8" s="71"/>
      <c r="Q8" s="60"/>
      <c r="R8" s="60"/>
      <c r="S8" s="60" t="s">
        <v>28</v>
      </c>
      <c r="T8" s="60"/>
      <c r="U8" s="60"/>
      <c r="V8" s="60"/>
      <c r="W8" s="62" t="s">
        <v>28</v>
      </c>
      <c r="X8" s="60"/>
      <c r="Y8" s="60"/>
      <c r="Z8" s="60"/>
      <c r="AA8" s="65">
        <v>80</v>
      </c>
      <c r="AB8" s="71"/>
      <c r="AC8" s="72"/>
      <c r="AD8" s="72"/>
      <c r="AE8" s="72"/>
      <c r="AF8" s="72" t="s">
        <v>28</v>
      </c>
      <c r="AG8" s="72"/>
      <c r="AH8" s="72"/>
      <c r="AI8" s="72"/>
      <c r="AJ8" s="73" t="s">
        <v>28</v>
      </c>
      <c r="AK8" s="72"/>
      <c r="AL8" s="72"/>
      <c r="AM8" s="72"/>
      <c r="AN8" s="74" t="s">
        <v>110</v>
      </c>
    </row>
    <row r="9" spans="1:40" ht="117" customHeight="1" thickBot="1" x14ac:dyDescent="0.25">
      <c r="A9" s="57">
        <v>3</v>
      </c>
      <c r="B9" s="58"/>
      <c r="C9" s="58" t="s">
        <v>48</v>
      </c>
      <c r="D9" s="58"/>
      <c r="E9" s="58"/>
      <c r="F9" s="59" t="s">
        <v>115</v>
      </c>
      <c r="G9" s="59" t="s">
        <v>100</v>
      </c>
      <c r="H9" s="59" t="s">
        <v>112</v>
      </c>
      <c r="I9" s="59" t="s">
        <v>102</v>
      </c>
      <c r="J9" s="62" t="s">
        <v>113</v>
      </c>
      <c r="K9" s="62" t="s">
        <v>114</v>
      </c>
      <c r="L9" s="60" t="s">
        <v>68</v>
      </c>
      <c r="M9" s="59" t="s">
        <v>105</v>
      </c>
      <c r="N9" s="59" t="s">
        <v>106</v>
      </c>
      <c r="O9" s="63" t="s">
        <v>107</v>
      </c>
      <c r="P9" s="71"/>
      <c r="Q9" s="60"/>
      <c r="R9" s="60"/>
      <c r="S9" s="60">
        <v>100</v>
      </c>
      <c r="T9" s="60"/>
      <c r="U9" s="60"/>
      <c r="V9" s="60"/>
      <c r="W9" s="62">
        <v>115</v>
      </c>
      <c r="X9" s="60"/>
      <c r="Y9" s="60"/>
      <c r="Z9" s="60"/>
      <c r="AA9" s="65">
        <v>170</v>
      </c>
      <c r="AB9" s="71"/>
      <c r="AC9" s="72"/>
      <c r="AD9" s="72"/>
      <c r="AE9" s="72"/>
      <c r="AF9" s="72" t="s">
        <v>116</v>
      </c>
      <c r="AG9" s="72"/>
      <c r="AH9" s="72"/>
      <c r="AI9" s="72"/>
      <c r="AJ9" s="73" t="s">
        <v>116</v>
      </c>
      <c r="AK9" s="72"/>
      <c r="AL9" s="72"/>
      <c r="AM9" s="72"/>
      <c r="AN9" s="74" t="s">
        <v>116</v>
      </c>
    </row>
    <row r="10" spans="1:40" ht="122.25" thickBot="1" x14ac:dyDescent="0.25">
      <c r="A10" s="57">
        <v>4</v>
      </c>
      <c r="B10" s="75"/>
      <c r="C10" s="75" t="s">
        <v>48</v>
      </c>
      <c r="D10" s="58"/>
      <c r="E10" s="58"/>
      <c r="F10" s="59" t="s">
        <v>117</v>
      </c>
      <c r="G10" s="59" t="s">
        <v>100</v>
      </c>
      <c r="H10" s="59" t="s">
        <v>112</v>
      </c>
      <c r="I10" s="59" t="s">
        <v>102</v>
      </c>
      <c r="J10" s="62" t="s">
        <v>113</v>
      </c>
      <c r="K10" s="62" t="s">
        <v>114</v>
      </c>
      <c r="L10" s="60" t="s">
        <v>68</v>
      </c>
      <c r="M10" s="59" t="s">
        <v>105</v>
      </c>
      <c r="N10" s="59" t="s">
        <v>106</v>
      </c>
      <c r="O10" s="63" t="s">
        <v>107</v>
      </c>
      <c r="P10" s="71"/>
      <c r="Q10" s="60"/>
      <c r="R10" s="60"/>
      <c r="S10" s="60">
        <v>98</v>
      </c>
      <c r="T10" s="60"/>
      <c r="U10" s="60"/>
      <c r="V10" s="60"/>
      <c r="W10" s="62">
        <v>117</v>
      </c>
      <c r="X10" s="60"/>
      <c r="Y10" s="60"/>
      <c r="Z10" s="60"/>
      <c r="AA10" s="65">
        <v>177</v>
      </c>
      <c r="AB10" s="71"/>
      <c r="AC10" s="72"/>
      <c r="AD10" s="72"/>
      <c r="AE10" s="72"/>
      <c r="AF10" s="72" t="s">
        <v>116</v>
      </c>
      <c r="AG10" s="72"/>
      <c r="AH10" s="72"/>
      <c r="AI10" s="72"/>
      <c r="AJ10" s="73" t="s">
        <v>118</v>
      </c>
      <c r="AK10" s="72"/>
      <c r="AL10" s="72"/>
      <c r="AM10" s="72"/>
      <c r="AN10" s="74" t="s">
        <v>118</v>
      </c>
    </row>
    <row r="11" spans="1:40" ht="137.25" thickBot="1" x14ac:dyDescent="0.25">
      <c r="A11" s="57">
        <v>5</v>
      </c>
      <c r="B11" s="75"/>
      <c r="C11" s="75" t="s">
        <v>48</v>
      </c>
      <c r="D11" s="58"/>
      <c r="E11" s="58"/>
      <c r="F11" s="59" t="s">
        <v>119</v>
      </c>
      <c r="G11" s="59" t="s">
        <v>100</v>
      </c>
      <c r="H11" s="59" t="s">
        <v>112</v>
      </c>
      <c r="I11" s="59" t="s">
        <v>102</v>
      </c>
      <c r="J11" s="62" t="s">
        <v>120</v>
      </c>
      <c r="K11" s="62" t="s">
        <v>121</v>
      </c>
      <c r="L11" s="60" t="s">
        <v>68</v>
      </c>
      <c r="M11" s="59" t="s">
        <v>105</v>
      </c>
      <c r="N11" s="59" t="s">
        <v>106</v>
      </c>
      <c r="O11" s="63" t="s">
        <v>107</v>
      </c>
      <c r="P11" s="71"/>
      <c r="Q11" s="60"/>
      <c r="R11" s="60"/>
      <c r="S11" s="60">
        <v>96</v>
      </c>
      <c r="T11" s="60"/>
      <c r="U11" s="60"/>
      <c r="V11" s="60"/>
      <c r="W11" s="62">
        <v>110</v>
      </c>
      <c r="X11" s="60"/>
      <c r="Y11" s="60"/>
      <c r="Z11" s="60"/>
      <c r="AA11" s="65">
        <v>111</v>
      </c>
      <c r="AB11" s="71"/>
      <c r="AC11" s="72"/>
      <c r="AD11" s="72"/>
      <c r="AE11" s="72"/>
      <c r="AF11" s="72" t="s">
        <v>116</v>
      </c>
      <c r="AG11" s="72"/>
      <c r="AH11" s="72"/>
      <c r="AI11" s="72"/>
      <c r="AJ11" s="73" t="s">
        <v>116</v>
      </c>
      <c r="AK11" s="72"/>
      <c r="AL11" s="72"/>
      <c r="AM11" s="72"/>
      <c r="AN11" s="74" t="s">
        <v>116</v>
      </c>
    </row>
    <row r="12" spans="1:40" ht="135" customHeight="1" thickBot="1" x14ac:dyDescent="0.25">
      <c r="A12" s="57">
        <v>6</v>
      </c>
      <c r="B12" s="75"/>
      <c r="C12" s="75" t="s">
        <v>48</v>
      </c>
      <c r="D12" s="58"/>
      <c r="E12" s="58"/>
      <c r="F12" s="59" t="s">
        <v>122</v>
      </c>
      <c r="G12" s="59" t="s">
        <v>100</v>
      </c>
      <c r="H12" s="59" t="s">
        <v>112</v>
      </c>
      <c r="I12" s="59" t="s">
        <v>102</v>
      </c>
      <c r="J12" s="60" t="s">
        <v>120</v>
      </c>
      <c r="K12" s="60" t="s">
        <v>121</v>
      </c>
      <c r="L12" s="60" t="s">
        <v>68</v>
      </c>
      <c r="M12" s="59" t="s">
        <v>105</v>
      </c>
      <c r="N12" s="59" t="s">
        <v>106</v>
      </c>
      <c r="O12" s="63" t="s">
        <v>107</v>
      </c>
      <c r="P12" s="71"/>
      <c r="Q12" s="60"/>
      <c r="R12" s="60"/>
      <c r="S12" s="62" t="s">
        <v>28</v>
      </c>
      <c r="T12" s="60"/>
      <c r="U12" s="60"/>
      <c r="V12" s="60"/>
      <c r="W12" s="62" t="s">
        <v>28</v>
      </c>
      <c r="X12" s="60"/>
      <c r="Y12" s="60"/>
      <c r="Z12" s="60"/>
      <c r="AA12" s="65">
        <v>280</v>
      </c>
      <c r="AB12" s="71"/>
      <c r="AC12" s="72"/>
      <c r="AD12" s="72"/>
      <c r="AE12" s="72"/>
      <c r="AF12" s="72" t="s">
        <v>28</v>
      </c>
      <c r="AG12" s="72"/>
      <c r="AH12" s="72"/>
      <c r="AI12" s="72"/>
      <c r="AJ12" s="72" t="s">
        <v>28</v>
      </c>
      <c r="AK12" s="72"/>
      <c r="AL12" s="72"/>
      <c r="AM12" s="72"/>
      <c r="AN12" s="74" t="s">
        <v>110</v>
      </c>
    </row>
    <row r="13" spans="1:40" ht="1.5" hidden="1" customHeight="1" x14ac:dyDescent="0.2">
      <c r="A13" s="57">
        <v>7</v>
      </c>
      <c r="B13" s="76"/>
      <c r="C13" s="76" t="s">
        <v>48</v>
      </c>
      <c r="D13" s="58"/>
      <c r="E13" s="58"/>
      <c r="F13" s="59" t="s">
        <v>123</v>
      </c>
      <c r="G13" s="59" t="s">
        <v>100</v>
      </c>
      <c r="H13" s="59" t="s">
        <v>112</v>
      </c>
      <c r="I13" s="59" t="s">
        <v>102</v>
      </c>
      <c r="J13" s="60" t="s">
        <v>120</v>
      </c>
      <c r="K13" s="60" t="s">
        <v>121</v>
      </c>
      <c r="L13" s="60" t="s">
        <v>68</v>
      </c>
      <c r="M13" s="59" t="s">
        <v>105</v>
      </c>
      <c r="N13" s="59" t="s">
        <v>106</v>
      </c>
      <c r="O13" s="63" t="s">
        <v>107</v>
      </c>
      <c r="P13" s="71"/>
      <c r="Q13" s="60"/>
      <c r="R13" s="60"/>
      <c r="S13" s="62" t="s">
        <v>28</v>
      </c>
      <c r="T13" s="60"/>
      <c r="U13" s="60"/>
      <c r="V13" s="60"/>
      <c r="W13" s="62"/>
      <c r="X13" s="60"/>
      <c r="Y13" s="60"/>
      <c r="Z13" s="60"/>
      <c r="AA13" s="65" t="s">
        <v>28</v>
      </c>
      <c r="AB13" s="71"/>
      <c r="AC13" s="72"/>
      <c r="AD13" s="72"/>
      <c r="AE13" s="72"/>
      <c r="AF13" s="72" t="s">
        <v>108</v>
      </c>
      <c r="AG13" s="72"/>
      <c r="AH13" s="72"/>
      <c r="AI13" s="72"/>
      <c r="AJ13" s="72"/>
      <c r="AK13" s="72"/>
      <c r="AL13" s="72"/>
      <c r="AM13" s="72"/>
      <c r="AN13" s="74"/>
    </row>
    <row r="14" spans="1:40" ht="119.25" hidden="1" customHeight="1" x14ac:dyDescent="0.2">
      <c r="A14" s="57">
        <v>8</v>
      </c>
      <c r="B14" s="58"/>
      <c r="C14" s="58" t="s">
        <v>48</v>
      </c>
      <c r="D14" s="58"/>
      <c r="E14" s="58"/>
      <c r="F14" s="59" t="s">
        <v>124</v>
      </c>
      <c r="G14" s="59" t="s">
        <v>100</v>
      </c>
      <c r="H14" s="59" t="s">
        <v>112</v>
      </c>
      <c r="I14" s="59" t="s">
        <v>102</v>
      </c>
      <c r="J14" s="60" t="s">
        <v>120</v>
      </c>
      <c r="K14" s="60" t="s">
        <v>121</v>
      </c>
      <c r="L14" s="60" t="s">
        <v>68</v>
      </c>
      <c r="M14" s="59" t="s">
        <v>105</v>
      </c>
      <c r="N14" s="59" t="s">
        <v>106</v>
      </c>
      <c r="O14" s="63" t="s">
        <v>107</v>
      </c>
      <c r="P14" s="71"/>
      <c r="Q14" s="60"/>
      <c r="R14" s="60"/>
      <c r="S14" s="62" t="s">
        <v>28</v>
      </c>
      <c r="T14" s="60"/>
      <c r="U14" s="60"/>
      <c r="V14" s="60"/>
      <c r="W14" s="62"/>
      <c r="X14" s="60"/>
      <c r="Y14" s="60"/>
      <c r="Z14" s="60"/>
      <c r="AA14" s="65" t="s">
        <v>28</v>
      </c>
      <c r="AB14" s="71"/>
      <c r="AC14" s="72"/>
      <c r="AD14" s="72"/>
      <c r="AE14" s="72"/>
      <c r="AF14" s="72" t="s">
        <v>125</v>
      </c>
      <c r="AG14" s="72"/>
      <c r="AH14" s="72"/>
      <c r="AI14" s="72"/>
      <c r="AJ14" s="72"/>
      <c r="AK14" s="72"/>
      <c r="AL14" s="72"/>
      <c r="AM14" s="72"/>
      <c r="AN14" s="74"/>
    </row>
    <row r="15" spans="1:40" ht="0.75" customHeight="1" thickBot="1" x14ac:dyDescent="0.25">
      <c r="A15" s="57">
        <v>9</v>
      </c>
      <c r="B15" s="58"/>
      <c r="C15" s="58" t="s">
        <v>48</v>
      </c>
      <c r="D15" s="58"/>
      <c r="E15" s="58"/>
      <c r="F15" s="59" t="s">
        <v>126</v>
      </c>
      <c r="G15" s="59" t="s">
        <v>100</v>
      </c>
      <c r="H15" s="59" t="s">
        <v>112</v>
      </c>
      <c r="I15" s="59" t="s">
        <v>102</v>
      </c>
      <c r="J15" s="60" t="s">
        <v>120</v>
      </c>
      <c r="K15" s="60" t="s">
        <v>121</v>
      </c>
      <c r="L15" s="60" t="s">
        <v>68</v>
      </c>
      <c r="M15" s="59" t="s">
        <v>105</v>
      </c>
      <c r="N15" s="59" t="s">
        <v>106</v>
      </c>
      <c r="O15" s="63" t="s">
        <v>107</v>
      </c>
      <c r="P15" s="71"/>
      <c r="Q15" s="60"/>
      <c r="R15" s="60"/>
      <c r="S15" s="62" t="s">
        <v>28</v>
      </c>
      <c r="T15" s="60"/>
      <c r="U15" s="60"/>
      <c r="V15" s="60"/>
      <c r="W15" s="62"/>
      <c r="X15" s="60"/>
      <c r="Y15" s="60"/>
      <c r="Z15" s="60"/>
      <c r="AA15" s="65" t="s">
        <v>28</v>
      </c>
      <c r="AB15" s="71"/>
      <c r="AC15" s="72"/>
      <c r="AD15" s="72"/>
      <c r="AE15" s="72"/>
      <c r="AF15" s="72" t="s">
        <v>116</v>
      </c>
      <c r="AG15" s="72"/>
      <c r="AH15" s="72"/>
      <c r="AI15" s="72"/>
      <c r="AJ15" s="72"/>
      <c r="AK15" s="72"/>
      <c r="AL15" s="72"/>
      <c r="AM15" s="72"/>
      <c r="AN15" s="74"/>
    </row>
    <row r="16" spans="1:40" ht="130.5" customHeight="1" thickBot="1" x14ac:dyDescent="0.25">
      <c r="A16" s="57">
        <v>7</v>
      </c>
      <c r="B16" s="58" t="s">
        <v>48</v>
      </c>
      <c r="C16" s="75"/>
      <c r="D16" s="58"/>
      <c r="F16" s="59" t="s">
        <v>127</v>
      </c>
      <c r="G16" s="59" t="s">
        <v>128</v>
      </c>
      <c r="H16" s="59" t="s">
        <v>129</v>
      </c>
      <c r="I16" s="59" t="s">
        <v>130</v>
      </c>
      <c r="J16" s="77" t="s">
        <v>131</v>
      </c>
      <c r="K16" s="60" t="s">
        <v>132</v>
      </c>
      <c r="L16" s="60" t="s">
        <v>133</v>
      </c>
      <c r="M16" s="60" t="s">
        <v>46</v>
      </c>
      <c r="N16" s="59" t="s">
        <v>106</v>
      </c>
      <c r="O16" s="63" t="s">
        <v>107</v>
      </c>
      <c r="P16" s="71"/>
      <c r="Q16" s="60"/>
      <c r="R16" s="60"/>
      <c r="S16" s="60"/>
      <c r="T16" s="60"/>
      <c r="U16" s="78">
        <v>0.57999999999999996</v>
      </c>
      <c r="V16" s="60"/>
      <c r="W16" s="62"/>
      <c r="X16" s="60"/>
      <c r="Y16" s="60"/>
      <c r="Z16" s="60"/>
      <c r="AA16" s="79">
        <v>0.84</v>
      </c>
      <c r="AB16" s="71"/>
      <c r="AC16" s="72"/>
      <c r="AD16" s="72"/>
      <c r="AE16" s="72"/>
      <c r="AF16" s="60"/>
      <c r="AG16" s="72"/>
      <c r="AH16" s="73"/>
      <c r="AI16" s="72"/>
      <c r="AJ16" s="72"/>
      <c r="AK16" s="72"/>
      <c r="AL16" s="72"/>
      <c r="AM16" s="72"/>
      <c r="AN16" s="74" t="s">
        <v>110</v>
      </c>
    </row>
    <row r="17" spans="1:40" ht="120.75" thickBot="1" x14ac:dyDescent="0.25">
      <c r="A17" s="57">
        <v>8</v>
      </c>
      <c r="B17" s="58" t="s">
        <v>48</v>
      </c>
      <c r="C17" s="58"/>
      <c r="D17" s="58"/>
      <c r="E17" s="80"/>
      <c r="F17" s="59" t="s">
        <v>134</v>
      </c>
      <c r="G17" s="59" t="s">
        <v>135</v>
      </c>
      <c r="H17" s="59" t="s">
        <v>136</v>
      </c>
      <c r="I17" s="59" t="s">
        <v>130</v>
      </c>
      <c r="J17" s="77" t="s">
        <v>131</v>
      </c>
      <c r="K17" s="60" t="s">
        <v>132</v>
      </c>
      <c r="L17" s="60" t="s">
        <v>133</v>
      </c>
      <c r="M17" s="60" t="s">
        <v>46</v>
      </c>
      <c r="N17" s="59" t="s">
        <v>106</v>
      </c>
      <c r="O17" s="63" t="s">
        <v>107</v>
      </c>
      <c r="P17" s="71"/>
      <c r="Q17" s="60"/>
      <c r="R17" s="60"/>
      <c r="S17" s="60"/>
      <c r="T17" s="60"/>
      <c r="U17" s="81">
        <v>0.48</v>
      </c>
      <c r="V17" s="60"/>
      <c r="W17" s="62"/>
      <c r="X17" s="60"/>
      <c r="Y17" s="60"/>
      <c r="Z17" s="60"/>
      <c r="AA17" s="79">
        <v>1</v>
      </c>
      <c r="AB17" s="82"/>
      <c r="AC17" s="72"/>
      <c r="AD17" s="72"/>
      <c r="AE17" s="72"/>
      <c r="AF17" s="60"/>
      <c r="AG17" s="72"/>
      <c r="AH17" s="73"/>
      <c r="AI17" s="72"/>
      <c r="AJ17" s="72"/>
      <c r="AK17" s="72"/>
      <c r="AL17" s="72"/>
      <c r="AM17" s="72"/>
      <c r="AN17" s="74" t="s">
        <v>110</v>
      </c>
    </row>
    <row r="18" spans="1:40" ht="120.75" thickBot="1" x14ac:dyDescent="0.25">
      <c r="A18" s="57">
        <v>9</v>
      </c>
      <c r="B18" s="15" t="s">
        <v>48</v>
      </c>
      <c r="C18" s="58"/>
      <c r="D18" s="58"/>
      <c r="F18" s="59" t="s">
        <v>137</v>
      </c>
      <c r="G18" s="59" t="s">
        <v>138</v>
      </c>
      <c r="H18" s="59" t="s">
        <v>139</v>
      </c>
      <c r="I18" s="59" t="s">
        <v>130</v>
      </c>
      <c r="J18" s="77" t="s">
        <v>131</v>
      </c>
      <c r="K18" s="60" t="s">
        <v>132</v>
      </c>
      <c r="L18" s="60" t="s">
        <v>133</v>
      </c>
      <c r="M18" s="60" t="s">
        <v>46</v>
      </c>
      <c r="N18" s="59" t="s">
        <v>106</v>
      </c>
      <c r="O18" s="63" t="s">
        <v>107</v>
      </c>
      <c r="P18" s="71"/>
      <c r="Q18" s="60"/>
      <c r="R18" s="60"/>
      <c r="S18" s="60"/>
      <c r="T18" s="60"/>
      <c r="U18" s="81">
        <v>0.49</v>
      </c>
      <c r="V18" s="60"/>
      <c r="W18" s="62"/>
      <c r="X18" s="60"/>
      <c r="Y18" s="60"/>
      <c r="Z18" s="60"/>
      <c r="AA18" s="79">
        <v>1</v>
      </c>
      <c r="AB18" s="82"/>
      <c r="AC18" s="72"/>
      <c r="AD18" s="72"/>
      <c r="AE18" s="72"/>
      <c r="AF18" s="60"/>
      <c r="AG18" s="72"/>
      <c r="AH18" s="73"/>
      <c r="AI18" s="72"/>
      <c r="AJ18" s="72"/>
      <c r="AK18" s="72"/>
      <c r="AL18" s="72"/>
      <c r="AM18" s="72"/>
      <c r="AN18" s="74" t="s">
        <v>110</v>
      </c>
    </row>
    <row r="19" spans="1:40" ht="165.75" thickBot="1" x14ac:dyDescent="0.25">
      <c r="A19" s="57">
        <v>10</v>
      </c>
      <c r="B19" s="15" t="s">
        <v>48</v>
      </c>
      <c r="C19" s="58"/>
      <c r="D19" s="58"/>
      <c r="E19" s="58"/>
      <c r="F19" s="59" t="s">
        <v>140</v>
      </c>
      <c r="G19" s="59" t="s">
        <v>141</v>
      </c>
      <c r="H19" s="59" t="s">
        <v>142</v>
      </c>
      <c r="I19" s="59" t="s">
        <v>130</v>
      </c>
      <c r="J19" s="77" t="s">
        <v>131</v>
      </c>
      <c r="K19" s="60" t="s">
        <v>132</v>
      </c>
      <c r="L19" s="60" t="s">
        <v>133</v>
      </c>
      <c r="M19" s="60" t="s">
        <v>46</v>
      </c>
      <c r="N19" s="59" t="s">
        <v>106</v>
      </c>
      <c r="O19" s="63" t="s">
        <v>107</v>
      </c>
      <c r="P19" s="83"/>
      <c r="Q19" s="15"/>
      <c r="R19" s="15"/>
      <c r="S19" s="15"/>
      <c r="T19" s="15"/>
      <c r="U19" s="37">
        <v>0.47</v>
      </c>
      <c r="V19" s="15"/>
      <c r="W19" s="27"/>
      <c r="X19" s="15"/>
      <c r="Y19" s="15"/>
      <c r="Z19" s="15"/>
      <c r="AA19" s="79">
        <v>1</v>
      </c>
      <c r="AB19" s="84"/>
      <c r="AC19" s="85"/>
      <c r="AD19" s="85"/>
      <c r="AE19" s="85"/>
      <c r="AF19" s="15"/>
      <c r="AG19" s="85"/>
      <c r="AH19" s="86"/>
      <c r="AI19" s="85"/>
      <c r="AJ19" s="85"/>
      <c r="AK19" s="85"/>
      <c r="AL19" s="85"/>
      <c r="AM19" s="85"/>
      <c r="AN19" s="87" t="s">
        <v>110</v>
      </c>
    </row>
    <row r="20" spans="1:40" ht="221.25" customHeight="1" thickBot="1" x14ac:dyDescent="0.25">
      <c r="A20" s="57">
        <v>11</v>
      </c>
      <c r="B20" s="15" t="s">
        <v>48</v>
      </c>
      <c r="C20" s="58"/>
      <c r="D20" s="58"/>
      <c r="E20" s="58"/>
      <c r="F20" s="59" t="s">
        <v>143</v>
      </c>
      <c r="G20" s="59" t="s">
        <v>144</v>
      </c>
      <c r="H20" s="59" t="s">
        <v>145</v>
      </c>
      <c r="I20" s="59" t="s">
        <v>130</v>
      </c>
      <c r="J20" s="77" t="s">
        <v>131</v>
      </c>
      <c r="K20" s="60" t="s">
        <v>132</v>
      </c>
      <c r="L20" s="60" t="s">
        <v>133</v>
      </c>
      <c r="M20" s="60" t="s">
        <v>46</v>
      </c>
      <c r="N20" s="59" t="s">
        <v>106</v>
      </c>
      <c r="O20" s="63" t="s">
        <v>107</v>
      </c>
      <c r="P20" s="83"/>
      <c r="Q20" s="15"/>
      <c r="R20" s="15"/>
      <c r="S20" s="15"/>
      <c r="T20" s="15"/>
      <c r="U20" s="37">
        <v>0.03</v>
      </c>
      <c r="V20" s="15"/>
      <c r="W20" s="27"/>
      <c r="X20" s="15"/>
      <c r="Y20" s="15"/>
      <c r="Z20" s="15"/>
      <c r="AA20" s="79">
        <v>0.17</v>
      </c>
      <c r="AB20" s="84"/>
      <c r="AC20" s="85"/>
      <c r="AD20" s="85"/>
      <c r="AE20" s="85"/>
      <c r="AF20" s="15"/>
      <c r="AG20" s="85"/>
      <c r="AH20" s="86"/>
      <c r="AI20" s="85"/>
      <c r="AJ20" s="85"/>
      <c r="AK20" s="85"/>
      <c r="AL20" s="85"/>
      <c r="AM20" s="85"/>
      <c r="AN20" s="87" t="s">
        <v>110</v>
      </c>
    </row>
    <row r="21" spans="1:40" ht="90.75" thickBot="1" x14ac:dyDescent="0.25">
      <c r="A21" s="57">
        <v>12</v>
      </c>
      <c r="B21" s="58"/>
      <c r="C21" s="58" t="s">
        <v>48</v>
      </c>
      <c r="D21" s="58"/>
      <c r="E21" s="58"/>
      <c r="F21" s="59" t="s">
        <v>146</v>
      </c>
      <c r="G21" s="59" t="s">
        <v>147</v>
      </c>
      <c r="H21" s="59" t="s">
        <v>148</v>
      </c>
      <c r="I21" s="59" t="s">
        <v>149</v>
      </c>
      <c r="J21" s="88">
        <v>0.8</v>
      </c>
      <c r="K21" s="60" t="s">
        <v>150</v>
      </c>
      <c r="L21" s="60" t="s">
        <v>151</v>
      </c>
      <c r="M21" s="60" t="s">
        <v>46</v>
      </c>
      <c r="N21" s="89" t="s">
        <v>152</v>
      </c>
      <c r="O21" s="63" t="s">
        <v>107</v>
      </c>
      <c r="P21" s="90"/>
      <c r="Q21" s="91"/>
      <c r="R21" s="91"/>
      <c r="S21" s="92" t="s">
        <v>28</v>
      </c>
      <c r="T21" s="91"/>
      <c r="U21" s="91"/>
      <c r="V21" s="91"/>
      <c r="W21" s="92" t="s">
        <v>28</v>
      </c>
      <c r="X21" s="91"/>
      <c r="Y21" s="91"/>
      <c r="Z21" s="91"/>
      <c r="AA21" s="65" t="s">
        <v>28</v>
      </c>
      <c r="AB21" s="90"/>
      <c r="AC21" s="93"/>
      <c r="AD21" s="93"/>
      <c r="AE21" s="91"/>
      <c r="AF21" s="94"/>
      <c r="AG21" s="93"/>
      <c r="AH21" s="93"/>
      <c r="AI21" s="93"/>
      <c r="AJ21" s="94"/>
      <c r="AK21" s="93"/>
      <c r="AL21" s="93"/>
      <c r="AM21" s="93"/>
      <c r="AN21" s="95" t="s">
        <v>110</v>
      </c>
    </row>
    <row r="22" spans="1:40" ht="12.75" customHeight="1" x14ac:dyDescent="0.2">
      <c r="A22" s="388" t="s">
        <v>153</v>
      </c>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90"/>
    </row>
    <row r="23" spans="1:40" s="96" customFormat="1" ht="20.100000000000001" customHeight="1" x14ac:dyDescent="0.25">
      <c r="A23" s="381" t="s">
        <v>154</v>
      </c>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3"/>
    </row>
    <row r="24" spans="1:40" s="97" customFormat="1" ht="15" x14ac:dyDescent="0.2">
      <c r="A24" s="381" t="s">
        <v>155</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3"/>
    </row>
    <row r="25" spans="1:40" s="97" customFormat="1" ht="15" x14ac:dyDescent="0.2">
      <c r="A25" s="381" t="s">
        <v>156</v>
      </c>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3"/>
    </row>
    <row r="26" spans="1:40" s="97" customFormat="1" ht="15" x14ac:dyDescent="0.2">
      <c r="A26" s="381" t="s">
        <v>157</v>
      </c>
      <c r="B26" s="382"/>
      <c r="C26" s="382"/>
      <c r="D26" s="382"/>
      <c r="E26" s="382"/>
      <c r="F26" s="382"/>
      <c r="G26" s="382"/>
      <c r="H26" s="382"/>
      <c r="I26" s="382"/>
      <c r="J26" s="382"/>
      <c r="K26" s="382"/>
      <c r="L26" s="382"/>
      <c r="M26" s="382"/>
      <c r="N26" s="382"/>
      <c r="O26" s="382"/>
      <c r="P26" s="382"/>
      <c r="Q26" s="382"/>
      <c r="R26" s="382"/>
      <c r="S26" s="382"/>
      <c r="T26" s="382"/>
      <c r="U26" s="382"/>
      <c r="V26" s="382"/>
      <c r="W26" s="382"/>
      <c r="X26" s="382"/>
    </row>
    <row r="27" spans="1:40" s="97" customFormat="1" ht="15" x14ac:dyDescent="0.2">
      <c r="A27" s="381" t="s">
        <v>158</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row>
    <row r="28" spans="1:40" s="97" customFormat="1" ht="15" hidden="1" customHeight="1" x14ac:dyDescent="0.2">
      <c r="A28" s="381" t="s">
        <v>159</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row>
    <row r="29" spans="1:40" s="97" customFormat="1" ht="15" hidden="1" customHeight="1" x14ac:dyDescent="0.2">
      <c r="A29" s="381" t="s">
        <v>160</v>
      </c>
      <c r="B29" s="382"/>
      <c r="C29" s="382"/>
      <c r="D29" s="382"/>
      <c r="E29" s="382"/>
      <c r="F29" s="382"/>
      <c r="G29" s="382"/>
      <c r="H29" s="382"/>
      <c r="I29" s="382"/>
      <c r="J29" s="382"/>
      <c r="K29" s="382"/>
      <c r="L29" s="382"/>
      <c r="M29" s="382"/>
      <c r="N29" s="382"/>
      <c r="O29" s="382"/>
      <c r="P29" s="382"/>
      <c r="Q29" s="382"/>
      <c r="R29" s="382"/>
      <c r="S29" s="382"/>
      <c r="T29" s="382"/>
      <c r="U29" s="382"/>
      <c r="V29" s="382"/>
      <c r="W29" s="382"/>
      <c r="X29" s="382"/>
    </row>
    <row r="30" spans="1:40" s="97" customFormat="1" ht="15" hidden="1" customHeight="1" x14ac:dyDescent="0.2">
      <c r="A30" s="381" t="s">
        <v>161</v>
      </c>
      <c r="B30" s="382"/>
      <c r="C30" s="382"/>
      <c r="D30" s="382"/>
      <c r="E30" s="382"/>
      <c r="F30" s="382"/>
      <c r="G30" s="382"/>
      <c r="H30" s="382"/>
      <c r="I30" s="382"/>
      <c r="J30" s="382"/>
      <c r="K30" s="382"/>
      <c r="L30" s="382"/>
      <c r="M30" s="382"/>
      <c r="N30" s="382"/>
      <c r="O30" s="382"/>
      <c r="P30" s="382"/>
      <c r="Q30" s="382"/>
      <c r="R30" s="382"/>
      <c r="S30" s="382"/>
      <c r="T30" s="382"/>
      <c r="U30" s="382"/>
      <c r="V30" s="382"/>
      <c r="W30" s="382"/>
      <c r="X30" s="382"/>
    </row>
    <row r="31" spans="1:40" s="97" customFormat="1" ht="15" hidden="1" customHeight="1" x14ac:dyDescent="0.2">
      <c r="A31" s="381" t="s">
        <v>162</v>
      </c>
      <c r="B31" s="382"/>
      <c r="C31" s="382"/>
      <c r="D31" s="382"/>
      <c r="E31" s="382"/>
      <c r="F31" s="382"/>
      <c r="G31" s="382"/>
      <c r="H31" s="382"/>
      <c r="I31" s="382"/>
      <c r="J31" s="382"/>
      <c r="K31" s="382"/>
      <c r="L31" s="382"/>
      <c r="M31" s="382"/>
      <c r="N31" s="382"/>
      <c r="O31" s="382"/>
      <c r="P31" s="382"/>
      <c r="Q31" s="382"/>
      <c r="R31" s="382"/>
      <c r="S31" s="382"/>
      <c r="T31" s="382"/>
      <c r="U31" s="382"/>
      <c r="V31" s="382"/>
      <c r="W31" s="382"/>
      <c r="X31" s="382"/>
    </row>
    <row r="32" spans="1:40" s="97" customFormat="1" ht="15" x14ac:dyDescent="0.2">
      <c r="A32" s="381" t="s">
        <v>163</v>
      </c>
      <c r="B32" s="382"/>
      <c r="C32" s="382"/>
      <c r="D32" s="382"/>
      <c r="E32" s="382"/>
      <c r="F32" s="382"/>
      <c r="G32" s="382"/>
      <c r="H32" s="382"/>
      <c r="I32" s="382"/>
      <c r="J32" s="382"/>
      <c r="K32" s="382"/>
      <c r="L32" s="382"/>
      <c r="M32" s="382"/>
      <c r="N32" s="382"/>
      <c r="O32" s="382"/>
      <c r="P32" s="382"/>
      <c r="Q32" s="382"/>
      <c r="R32" s="382"/>
      <c r="S32" s="382"/>
      <c r="T32" s="382"/>
      <c r="U32" s="382"/>
      <c r="V32" s="382"/>
      <c r="W32" s="382"/>
      <c r="X32" s="382"/>
    </row>
    <row r="33" spans="1:40" s="97" customFormat="1" ht="15" customHeight="1" x14ac:dyDescent="0.2">
      <c r="A33" s="379" t="s">
        <v>164</v>
      </c>
      <c r="B33" s="380"/>
      <c r="C33" s="380"/>
      <c r="D33" s="380"/>
      <c r="E33" s="380"/>
      <c r="F33" s="380"/>
      <c r="G33" s="380"/>
      <c r="H33" s="380"/>
      <c r="I33" s="380"/>
      <c r="J33" s="380"/>
      <c r="K33" s="380"/>
      <c r="L33" s="380"/>
      <c r="M33" s="380"/>
      <c r="N33" s="380"/>
      <c r="O33" s="380"/>
      <c r="P33" s="380"/>
      <c r="Q33" s="380"/>
      <c r="R33" s="380"/>
      <c r="S33" s="380"/>
      <c r="T33" s="380"/>
      <c r="U33" s="380"/>
      <c r="V33" s="380"/>
      <c r="W33" s="380"/>
      <c r="X33" s="380"/>
    </row>
    <row r="34" spans="1:40" s="97" customFormat="1" ht="15" customHeight="1" x14ac:dyDescent="0.2">
      <c r="A34" s="379" t="s">
        <v>165</v>
      </c>
      <c r="B34" s="380"/>
      <c r="C34" s="380"/>
      <c r="D34" s="380"/>
      <c r="E34" s="380"/>
      <c r="F34" s="380"/>
      <c r="G34" s="380"/>
      <c r="H34" s="380"/>
      <c r="I34" s="380"/>
      <c r="J34" s="380"/>
      <c r="K34" s="380"/>
      <c r="L34" s="380"/>
      <c r="M34" s="380"/>
      <c r="N34" s="380"/>
      <c r="O34" s="380"/>
      <c r="P34" s="380"/>
      <c r="Q34" s="380"/>
      <c r="R34" s="380"/>
      <c r="S34" s="380"/>
      <c r="T34" s="380"/>
      <c r="U34" s="380"/>
      <c r="V34" s="380"/>
      <c r="W34" s="380"/>
      <c r="X34" s="380"/>
    </row>
    <row r="35" spans="1:40" s="97" customFormat="1" ht="15" customHeight="1" x14ac:dyDescent="0.2">
      <c r="A35" s="379" t="s">
        <v>166</v>
      </c>
      <c r="B35" s="380"/>
      <c r="C35" s="380"/>
      <c r="D35" s="380"/>
      <c r="E35" s="380"/>
      <c r="F35" s="380"/>
      <c r="G35" s="380"/>
      <c r="H35" s="380"/>
      <c r="I35" s="380"/>
      <c r="J35" s="380"/>
      <c r="K35" s="380"/>
      <c r="L35" s="380"/>
      <c r="M35" s="380"/>
      <c r="N35" s="380"/>
      <c r="O35" s="380"/>
      <c r="P35" s="380"/>
      <c r="Q35" s="380"/>
      <c r="R35" s="380"/>
      <c r="S35" s="380"/>
      <c r="T35" s="380"/>
      <c r="U35" s="380"/>
      <c r="V35" s="380"/>
      <c r="W35" s="380"/>
      <c r="X35" s="380"/>
    </row>
    <row r="36" spans="1:40" s="97" customFormat="1" ht="15" customHeight="1" x14ac:dyDescent="0.2">
      <c r="A36" s="379" t="s">
        <v>167</v>
      </c>
      <c r="B36" s="380"/>
      <c r="C36" s="380"/>
      <c r="D36" s="380"/>
      <c r="E36" s="380"/>
      <c r="F36" s="380"/>
      <c r="G36" s="380"/>
      <c r="H36" s="380"/>
      <c r="I36" s="380"/>
      <c r="J36" s="380"/>
      <c r="K36" s="380"/>
      <c r="L36" s="380"/>
      <c r="M36" s="380"/>
      <c r="N36" s="380"/>
      <c r="O36" s="380"/>
      <c r="P36" s="380"/>
      <c r="Q36" s="380"/>
      <c r="R36" s="380"/>
      <c r="S36" s="380"/>
      <c r="T36" s="380"/>
      <c r="U36" s="380"/>
      <c r="V36" s="380"/>
      <c r="W36" s="380"/>
      <c r="X36" s="380"/>
    </row>
    <row r="37" spans="1:40" s="97" customFormat="1" ht="15" customHeight="1" x14ac:dyDescent="0.2">
      <c r="A37" s="379" t="s">
        <v>168</v>
      </c>
      <c r="B37" s="380"/>
      <c r="C37" s="380"/>
      <c r="D37" s="380"/>
      <c r="E37" s="380"/>
      <c r="F37" s="380"/>
      <c r="G37" s="380"/>
      <c r="H37" s="380"/>
      <c r="I37" s="380"/>
      <c r="J37" s="380"/>
      <c r="K37" s="380"/>
      <c r="L37" s="380"/>
      <c r="M37" s="380"/>
      <c r="N37" s="380"/>
      <c r="O37" s="380"/>
      <c r="P37" s="380"/>
      <c r="Q37" s="380"/>
      <c r="R37" s="380"/>
      <c r="S37" s="380"/>
      <c r="T37" s="380"/>
      <c r="U37" s="380"/>
      <c r="V37" s="380"/>
      <c r="W37" s="380"/>
      <c r="X37" s="380"/>
    </row>
    <row r="38" spans="1:40" s="97" customFormat="1" ht="15" hidden="1" customHeight="1" x14ac:dyDescent="0.2">
      <c r="A38" s="379" t="s">
        <v>169</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row>
    <row r="39" spans="1:40" s="97" customFormat="1" ht="15" x14ac:dyDescent="0.2">
      <c r="A39" s="381" t="s">
        <v>170</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row>
    <row r="40" spans="1:40" s="97" customFormat="1" ht="14.25" customHeight="1" x14ac:dyDescent="0.2">
      <c r="A40" s="381"/>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3"/>
    </row>
    <row r="41" spans="1:40" s="97" customFormat="1" ht="35.25" customHeight="1" x14ac:dyDescent="0.2">
      <c r="A41" s="381" t="s">
        <v>171</v>
      </c>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3"/>
    </row>
    <row r="42" spans="1:40" s="97" customFormat="1" ht="14.25" customHeight="1" x14ac:dyDescent="0.2">
      <c r="A42" s="381"/>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3"/>
    </row>
    <row r="43" spans="1:40" s="97" customFormat="1" ht="14.25" customHeight="1" x14ac:dyDescent="0.2">
      <c r="A43" s="381"/>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3"/>
    </row>
    <row r="44" spans="1:40" s="97" customFormat="1" ht="14.25" customHeight="1" x14ac:dyDescent="0.2">
      <c r="A44" s="381"/>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3"/>
    </row>
    <row r="45" spans="1:40" s="97" customFormat="1" ht="14.25" customHeight="1" x14ac:dyDescent="0.2">
      <c r="A45" s="381"/>
      <c r="B45" s="382"/>
      <c r="C45" s="382"/>
      <c r="D45" s="382"/>
      <c r="E45" s="382"/>
      <c r="F45" s="382"/>
      <c r="G45" s="382"/>
      <c r="H45" s="382"/>
      <c r="I45" s="382"/>
      <c r="J45" s="382"/>
      <c r="K45" s="382"/>
      <c r="L45" s="382"/>
      <c r="M45" s="382"/>
      <c r="N45" s="382"/>
      <c r="O45" s="382"/>
      <c r="P45" s="382"/>
      <c r="Q45" s="382"/>
      <c r="R45" s="382"/>
      <c r="S45" s="382"/>
      <c r="T45" s="382"/>
      <c r="U45" s="382"/>
      <c r="V45" s="382"/>
      <c r="W45" s="382"/>
      <c r="X45" s="382"/>
    </row>
    <row r="46" spans="1:40" s="97" customFormat="1" ht="14.25" customHeight="1" x14ac:dyDescent="0.2">
      <c r="A46" s="381"/>
      <c r="B46" s="382"/>
      <c r="C46" s="382"/>
      <c r="D46" s="382"/>
      <c r="E46" s="382"/>
      <c r="F46" s="382"/>
      <c r="G46" s="382"/>
      <c r="H46" s="382"/>
      <c r="I46" s="382"/>
      <c r="J46" s="382"/>
      <c r="K46" s="382"/>
      <c r="L46" s="382"/>
      <c r="M46" s="382"/>
      <c r="N46" s="382"/>
      <c r="O46" s="382"/>
      <c r="P46" s="382"/>
      <c r="Q46" s="382"/>
      <c r="R46" s="382"/>
      <c r="S46" s="382"/>
      <c r="T46" s="382"/>
      <c r="U46" s="382"/>
      <c r="V46" s="382"/>
      <c r="W46" s="382"/>
      <c r="X46" s="382"/>
    </row>
    <row r="47" spans="1:40" s="97" customFormat="1" ht="14.25" customHeight="1" x14ac:dyDescent="0.2">
      <c r="A47" s="381"/>
      <c r="B47" s="382"/>
      <c r="C47" s="382"/>
      <c r="D47" s="382"/>
      <c r="E47" s="382"/>
      <c r="F47" s="382"/>
      <c r="G47" s="382"/>
      <c r="H47" s="382"/>
      <c r="I47" s="382"/>
      <c r="J47" s="382"/>
      <c r="K47" s="382"/>
      <c r="L47" s="382"/>
      <c r="M47" s="382"/>
      <c r="N47" s="382"/>
      <c r="O47" s="382"/>
      <c r="P47" s="382"/>
      <c r="Q47" s="382"/>
      <c r="R47" s="382"/>
      <c r="S47" s="382"/>
      <c r="T47" s="382"/>
      <c r="U47" s="382"/>
      <c r="V47" s="382"/>
      <c r="W47" s="382"/>
      <c r="X47" s="382"/>
    </row>
    <row r="48" spans="1:40" s="97" customFormat="1" ht="14.25" customHeight="1" x14ac:dyDescent="0.2">
      <c r="A48" s="381"/>
      <c r="B48" s="382"/>
      <c r="C48" s="382"/>
      <c r="D48" s="382"/>
      <c r="E48" s="382"/>
      <c r="F48" s="382"/>
      <c r="G48" s="382"/>
      <c r="H48" s="382"/>
      <c r="I48" s="382"/>
      <c r="J48" s="382"/>
      <c r="K48" s="382"/>
      <c r="L48" s="382"/>
      <c r="M48" s="382"/>
      <c r="N48" s="382"/>
      <c r="O48" s="382"/>
      <c r="P48" s="382"/>
      <c r="Q48" s="382"/>
      <c r="R48" s="382"/>
      <c r="S48" s="382"/>
      <c r="T48" s="382"/>
      <c r="U48" s="382"/>
      <c r="V48" s="382"/>
      <c r="W48" s="382"/>
      <c r="X48" s="382"/>
    </row>
    <row r="49" spans="1:40" s="97" customFormat="1" ht="15" x14ac:dyDescent="0.2">
      <c r="A49" s="381"/>
      <c r="B49" s="382"/>
      <c r="C49" s="382"/>
      <c r="D49" s="382"/>
      <c r="E49" s="382"/>
      <c r="F49" s="382"/>
      <c r="G49" s="382"/>
      <c r="H49" s="382"/>
      <c r="I49" s="382"/>
      <c r="J49" s="382"/>
      <c r="K49" s="382"/>
      <c r="L49" s="382"/>
      <c r="M49" s="382"/>
      <c r="N49" s="382"/>
      <c r="O49" s="382"/>
      <c r="P49" s="382"/>
      <c r="Q49" s="382"/>
      <c r="R49" s="382"/>
      <c r="S49" s="382"/>
      <c r="T49" s="382"/>
      <c r="U49" s="382"/>
      <c r="V49" s="382"/>
      <c r="W49" s="382"/>
      <c r="X49" s="382"/>
    </row>
    <row r="50" spans="1:40" s="97" customFormat="1" ht="15" x14ac:dyDescent="0.2">
      <c r="A50" s="381"/>
      <c r="B50" s="382"/>
      <c r="C50" s="382"/>
      <c r="D50" s="382"/>
      <c r="E50" s="382"/>
      <c r="F50" s="382"/>
      <c r="G50" s="382"/>
      <c r="H50" s="382"/>
      <c r="I50" s="382"/>
      <c r="J50" s="382"/>
      <c r="K50" s="382"/>
      <c r="L50" s="382"/>
      <c r="M50" s="382"/>
      <c r="N50" s="382"/>
      <c r="O50" s="382"/>
      <c r="P50" s="382"/>
      <c r="Q50" s="382"/>
      <c r="R50" s="382"/>
      <c r="S50" s="382"/>
      <c r="T50" s="382"/>
      <c r="U50" s="382"/>
      <c r="V50" s="382"/>
      <c r="W50" s="382"/>
      <c r="X50" s="382"/>
    </row>
    <row r="51" spans="1:40" s="97" customFormat="1" ht="15" x14ac:dyDescent="0.2">
      <c r="A51" s="381"/>
      <c r="B51" s="382"/>
      <c r="C51" s="382"/>
      <c r="D51" s="382"/>
      <c r="E51" s="382"/>
      <c r="F51" s="382"/>
      <c r="G51" s="382"/>
      <c r="H51" s="382"/>
      <c r="I51" s="382"/>
      <c r="J51" s="382"/>
      <c r="K51" s="382"/>
      <c r="L51" s="382"/>
      <c r="M51" s="382"/>
      <c r="N51" s="382"/>
      <c r="O51" s="382"/>
      <c r="P51" s="382"/>
      <c r="Q51" s="382"/>
      <c r="R51" s="382"/>
      <c r="S51" s="382"/>
      <c r="T51" s="382"/>
      <c r="U51" s="382"/>
      <c r="V51" s="382"/>
      <c r="W51" s="382"/>
      <c r="X51" s="382"/>
    </row>
    <row r="52" spans="1:40" s="97" customFormat="1" ht="15" x14ac:dyDescent="0.2">
      <c r="A52" s="381"/>
      <c r="B52" s="382"/>
      <c r="C52" s="382"/>
      <c r="D52" s="382"/>
      <c r="E52" s="382"/>
      <c r="F52" s="382"/>
      <c r="G52" s="382"/>
      <c r="H52" s="382"/>
      <c r="I52" s="382"/>
      <c r="J52" s="382"/>
      <c r="K52" s="382"/>
      <c r="L52" s="382"/>
      <c r="M52" s="382"/>
      <c r="N52" s="382"/>
      <c r="O52" s="382"/>
      <c r="P52" s="382"/>
      <c r="Q52" s="382"/>
      <c r="R52" s="382"/>
      <c r="S52" s="382"/>
      <c r="T52" s="382"/>
      <c r="U52" s="382"/>
      <c r="V52" s="382"/>
      <c r="W52" s="382"/>
      <c r="X52" s="382"/>
    </row>
    <row r="53" spans="1:40" s="97" customFormat="1" ht="15" x14ac:dyDescent="0.2">
      <c r="A53" s="379"/>
      <c r="B53" s="380"/>
      <c r="C53" s="380"/>
      <c r="D53" s="380"/>
      <c r="E53" s="380"/>
      <c r="F53" s="380"/>
      <c r="G53" s="380"/>
      <c r="H53" s="380"/>
      <c r="I53" s="380"/>
      <c r="J53" s="380"/>
      <c r="K53" s="380"/>
      <c r="L53" s="380"/>
      <c r="M53" s="380"/>
      <c r="N53" s="380"/>
      <c r="O53" s="380"/>
      <c r="P53" s="380"/>
      <c r="Q53" s="380"/>
      <c r="R53" s="380"/>
      <c r="S53" s="380"/>
      <c r="T53" s="380"/>
      <c r="U53" s="380"/>
      <c r="V53" s="380"/>
      <c r="W53" s="380"/>
      <c r="X53" s="380"/>
    </row>
    <row r="54" spans="1:40" s="97" customFormat="1" ht="15" x14ac:dyDescent="0.2">
      <c r="A54" s="98"/>
      <c r="B54" s="99"/>
      <c r="C54" s="99"/>
      <c r="D54" s="99"/>
      <c r="E54" s="99"/>
      <c r="F54" s="99"/>
      <c r="G54" s="99"/>
      <c r="H54" s="99"/>
      <c r="I54" s="99"/>
      <c r="J54" s="99"/>
      <c r="K54" s="99"/>
      <c r="L54" s="99"/>
      <c r="M54" s="99"/>
      <c r="N54" s="99"/>
      <c r="O54" s="99"/>
      <c r="P54" s="99"/>
      <c r="Q54" s="99"/>
      <c r="R54" s="99"/>
      <c r="S54" s="99"/>
      <c r="T54" s="99"/>
      <c r="U54" s="99"/>
      <c r="V54" s="99"/>
      <c r="W54" s="99"/>
      <c r="X54" s="99"/>
    </row>
    <row r="55" spans="1:40" s="97" customFormat="1" ht="18" customHeight="1" x14ac:dyDescent="0.2">
      <c r="A55" s="381"/>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3"/>
    </row>
    <row r="56" spans="1:40" s="97" customFormat="1" ht="14.25" customHeight="1" x14ac:dyDescent="0.2">
      <c r="A56" s="381"/>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3"/>
    </row>
    <row r="57" spans="1:40" s="97" customFormat="1" ht="15" x14ac:dyDescent="0.2">
      <c r="A57" s="381"/>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3"/>
    </row>
    <row r="58" spans="1:40" s="97" customFormat="1" ht="15" x14ac:dyDescent="0.2">
      <c r="A58" s="381"/>
      <c r="B58" s="382"/>
      <c r="C58" s="382"/>
      <c r="D58" s="382"/>
      <c r="E58" s="382"/>
      <c r="F58" s="382"/>
      <c r="G58" s="382"/>
      <c r="H58" s="382"/>
      <c r="I58" s="382"/>
      <c r="J58" s="382"/>
      <c r="K58" s="382"/>
      <c r="L58" s="382"/>
      <c r="M58" s="382"/>
      <c r="N58" s="382"/>
      <c r="O58" s="382"/>
      <c r="P58" s="382"/>
      <c r="Q58" s="382"/>
      <c r="R58" s="382"/>
      <c r="S58" s="382"/>
      <c r="T58" s="382"/>
      <c r="U58" s="382"/>
      <c r="V58" s="382"/>
      <c r="W58" s="382"/>
      <c r="X58" s="382"/>
    </row>
    <row r="59" spans="1:40" s="97" customFormat="1" ht="15" x14ac:dyDescent="0.2">
      <c r="A59" s="381"/>
      <c r="B59" s="382"/>
      <c r="C59" s="382"/>
      <c r="D59" s="382"/>
      <c r="E59" s="382"/>
      <c r="F59" s="382"/>
      <c r="G59" s="382"/>
      <c r="H59" s="382"/>
      <c r="I59" s="382"/>
      <c r="J59" s="382"/>
      <c r="K59" s="382"/>
      <c r="L59" s="382"/>
      <c r="M59" s="382"/>
      <c r="N59" s="382"/>
      <c r="O59" s="382"/>
      <c r="P59" s="382"/>
      <c r="Q59" s="382"/>
      <c r="R59" s="382"/>
      <c r="S59" s="382"/>
      <c r="T59" s="382"/>
      <c r="U59" s="382"/>
      <c r="V59" s="382"/>
      <c r="W59" s="382"/>
      <c r="X59" s="382"/>
    </row>
    <row r="60" spans="1:40" s="97" customFormat="1" ht="15" x14ac:dyDescent="0.2">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row>
    <row r="61" spans="1:40" s="97" customFormat="1" ht="15" x14ac:dyDescent="0.2">
      <c r="A61" s="381"/>
      <c r="B61" s="382"/>
      <c r="C61" s="382"/>
      <c r="D61" s="382"/>
      <c r="E61" s="382"/>
      <c r="F61" s="382"/>
      <c r="G61" s="382"/>
      <c r="H61" s="382"/>
      <c r="I61" s="382"/>
      <c r="J61" s="382"/>
      <c r="K61" s="382"/>
      <c r="L61" s="382"/>
      <c r="M61" s="382"/>
      <c r="N61" s="382"/>
      <c r="O61" s="382"/>
      <c r="P61" s="382"/>
      <c r="Q61" s="382"/>
      <c r="R61" s="382"/>
      <c r="S61" s="382"/>
      <c r="T61" s="382"/>
      <c r="U61" s="382"/>
      <c r="V61" s="382"/>
      <c r="W61" s="382"/>
      <c r="X61" s="382"/>
    </row>
    <row r="62" spans="1:40" s="97" customFormat="1" ht="15" x14ac:dyDescent="0.2">
      <c r="A62" s="381"/>
      <c r="B62" s="382"/>
      <c r="C62" s="382"/>
      <c r="D62" s="382"/>
      <c r="E62" s="382"/>
      <c r="F62" s="382"/>
      <c r="G62" s="382"/>
      <c r="H62" s="382"/>
      <c r="I62" s="382"/>
      <c r="J62" s="382"/>
      <c r="K62" s="382"/>
      <c r="L62" s="382"/>
      <c r="M62" s="382"/>
      <c r="N62" s="382"/>
      <c r="O62" s="382"/>
      <c r="P62" s="382"/>
      <c r="Q62" s="382"/>
      <c r="R62" s="382"/>
      <c r="S62" s="382"/>
      <c r="T62" s="382"/>
      <c r="U62" s="382"/>
      <c r="V62" s="382"/>
      <c r="W62" s="382"/>
      <c r="X62" s="382"/>
    </row>
    <row r="63" spans="1:40" s="97" customFormat="1" ht="15" x14ac:dyDescent="0.2">
      <c r="A63" s="381"/>
      <c r="B63" s="382"/>
      <c r="C63" s="382"/>
      <c r="D63" s="382"/>
      <c r="E63" s="382"/>
      <c r="F63" s="382"/>
      <c r="G63" s="382"/>
      <c r="H63" s="382"/>
      <c r="I63" s="382"/>
      <c r="J63" s="382"/>
      <c r="K63" s="382"/>
      <c r="L63" s="382"/>
      <c r="M63" s="382"/>
      <c r="N63" s="382"/>
      <c r="O63" s="382"/>
      <c r="P63" s="382"/>
      <c r="Q63" s="382"/>
      <c r="R63" s="382"/>
      <c r="S63" s="382"/>
      <c r="T63" s="382"/>
      <c r="U63" s="382"/>
      <c r="V63" s="382"/>
      <c r="W63" s="382"/>
      <c r="X63" s="382"/>
    </row>
    <row r="64" spans="1:40" s="97" customFormat="1" ht="15" x14ac:dyDescent="0.2">
      <c r="A64" s="381"/>
      <c r="B64" s="382"/>
      <c r="C64" s="382"/>
      <c r="D64" s="382"/>
      <c r="E64" s="382"/>
      <c r="F64" s="382"/>
      <c r="G64" s="382"/>
      <c r="H64" s="382"/>
      <c r="I64" s="382"/>
      <c r="J64" s="382"/>
      <c r="K64" s="382"/>
      <c r="L64" s="382"/>
      <c r="M64" s="382"/>
      <c r="N64" s="382"/>
      <c r="O64" s="382"/>
      <c r="P64" s="382"/>
      <c r="Q64" s="382"/>
      <c r="R64" s="382"/>
      <c r="S64" s="382"/>
      <c r="T64" s="382"/>
      <c r="U64" s="382"/>
      <c r="V64" s="382"/>
      <c r="W64" s="382"/>
      <c r="X64" s="382"/>
    </row>
    <row r="65" spans="1:24" s="97" customFormat="1" ht="15" x14ac:dyDescent="0.2">
      <c r="A65" s="379"/>
      <c r="B65" s="380"/>
      <c r="C65" s="380"/>
      <c r="D65" s="380"/>
      <c r="E65" s="380"/>
      <c r="F65" s="380"/>
      <c r="G65" s="380"/>
      <c r="H65" s="380"/>
      <c r="I65" s="380"/>
      <c r="J65" s="380"/>
      <c r="K65" s="380"/>
      <c r="L65" s="380"/>
      <c r="M65" s="380"/>
      <c r="N65" s="380"/>
      <c r="O65" s="380"/>
      <c r="P65" s="380"/>
      <c r="Q65" s="380"/>
      <c r="R65" s="380"/>
      <c r="S65" s="380"/>
      <c r="T65" s="380"/>
      <c r="U65" s="380"/>
      <c r="V65" s="380"/>
      <c r="W65" s="380"/>
      <c r="X65" s="380"/>
    </row>
    <row r="66" spans="1:24" s="97" customFormat="1" ht="15" x14ac:dyDescent="0.2">
      <c r="A66" s="379"/>
      <c r="B66" s="380"/>
      <c r="C66" s="380"/>
      <c r="D66" s="380"/>
      <c r="E66" s="380"/>
      <c r="F66" s="380"/>
      <c r="G66" s="380"/>
      <c r="H66" s="380"/>
      <c r="I66" s="380"/>
      <c r="J66" s="380"/>
      <c r="K66" s="380"/>
      <c r="L66" s="380"/>
      <c r="M66" s="380"/>
      <c r="N66" s="380"/>
      <c r="O66" s="380"/>
      <c r="P66" s="380"/>
      <c r="Q66" s="380"/>
      <c r="R66" s="380"/>
      <c r="S66" s="380"/>
      <c r="T66" s="380"/>
      <c r="U66" s="380"/>
      <c r="V66" s="380"/>
      <c r="W66" s="380"/>
      <c r="X66" s="380"/>
    </row>
    <row r="67" spans="1:24" s="97" customFormat="1" ht="15" x14ac:dyDescent="0.2">
      <c r="A67" s="379"/>
      <c r="B67" s="380"/>
      <c r="C67" s="380"/>
      <c r="D67" s="380"/>
      <c r="E67" s="380"/>
      <c r="F67" s="380"/>
      <c r="G67" s="380"/>
      <c r="H67" s="380"/>
      <c r="I67" s="380"/>
      <c r="J67" s="380"/>
      <c r="K67" s="380"/>
      <c r="L67" s="380"/>
      <c r="M67" s="380"/>
      <c r="N67" s="380"/>
      <c r="O67" s="380"/>
      <c r="P67" s="380"/>
      <c r="Q67" s="380"/>
      <c r="R67" s="380"/>
      <c r="S67" s="380"/>
      <c r="T67" s="380"/>
      <c r="U67" s="380"/>
      <c r="V67" s="380"/>
      <c r="W67" s="380"/>
      <c r="X67" s="380"/>
    </row>
    <row r="68" spans="1:24" s="100" customFormat="1" ht="15" x14ac:dyDescent="0.2">
      <c r="A68" s="376"/>
      <c r="B68" s="377"/>
      <c r="C68" s="377"/>
      <c r="D68" s="377"/>
      <c r="E68" s="377"/>
      <c r="F68" s="377"/>
      <c r="G68" s="377"/>
      <c r="H68" s="377"/>
      <c r="I68" s="377"/>
      <c r="J68" s="377"/>
      <c r="K68" s="377"/>
      <c r="L68" s="377"/>
      <c r="M68" s="377"/>
      <c r="N68" s="377"/>
      <c r="O68" s="377"/>
      <c r="P68" s="377"/>
      <c r="Q68" s="377"/>
      <c r="R68" s="377"/>
      <c r="S68" s="377"/>
      <c r="T68" s="377"/>
      <c r="U68" s="377"/>
      <c r="V68" s="377"/>
      <c r="W68" s="377"/>
      <c r="X68" s="377"/>
    </row>
    <row r="69" spans="1:24" s="100" customFormat="1" ht="15" x14ac:dyDescent="0.2">
      <c r="A69" s="376"/>
      <c r="B69" s="377"/>
      <c r="C69" s="377"/>
      <c r="D69" s="377"/>
      <c r="E69" s="377"/>
      <c r="F69" s="377"/>
      <c r="G69" s="377"/>
      <c r="H69" s="377"/>
      <c r="I69" s="377"/>
      <c r="J69" s="377"/>
      <c r="K69" s="377"/>
      <c r="L69" s="377"/>
      <c r="M69" s="377"/>
      <c r="N69" s="377"/>
      <c r="O69" s="377"/>
      <c r="P69" s="377"/>
      <c r="Q69" s="377"/>
      <c r="R69" s="377"/>
      <c r="S69" s="377"/>
      <c r="T69" s="377"/>
      <c r="U69" s="377"/>
      <c r="V69" s="377"/>
      <c r="W69" s="377"/>
      <c r="X69" s="377"/>
    </row>
    <row r="70" spans="1:24" s="100" customFormat="1" ht="15" x14ac:dyDescent="0.2">
      <c r="A70" s="376"/>
      <c r="B70" s="377"/>
      <c r="C70" s="377"/>
      <c r="D70" s="377"/>
      <c r="E70" s="377"/>
      <c r="F70" s="377"/>
      <c r="G70" s="377"/>
      <c r="H70" s="377"/>
      <c r="I70" s="377"/>
      <c r="J70" s="377"/>
      <c r="K70" s="377"/>
      <c r="L70" s="377"/>
      <c r="M70" s="377"/>
      <c r="N70" s="377"/>
      <c r="O70" s="377"/>
      <c r="P70" s="377"/>
      <c r="Q70" s="377"/>
      <c r="R70" s="377"/>
      <c r="S70" s="377"/>
      <c r="T70" s="377"/>
      <c r="U70" s="377"/>
      <c r="V70" s="377"/>
      <c r="W70" s="377"/>
      <c r="X70" s="377"/>
    </row>
    <row r="71" spans="1:24" s="100" customFormat="1" ht="15" x14ac:dyDescent="0.2">
      <c r="A71" s="376"/>
      <c r="B71" s="377"/>
      <c r="C71" s="377"/>
      <c r="D71" s="377"/>
      <c r="E71" s="377"/>
      <c r="F71" s="377"/>
      <c r="G71" s="377"/>
      <c r="H71" s="377"/>
      <c r="I71" s="377"/>
      <c r="J71" s="377"/>
      <c r="K71" s="377"/>
      <c r="L71" s="377"/>
      <c r="M71" s="377"/>
      <c r="N71" s="377"/>
      <c r="O71" s="377"/>
      <c r="P71" s="377"/>
      <c r="Q71" s="377"/>
      <c r="R71" s="377"/>
      <c r="S71" s="377"/>
      <c r="T71" s="377"/>
      <c r="U71" s="377"/>
      <c r="V71" s="377"/>
      <c r="W71" s="377"/>
      <c r="X71" s="377"/>
    </row>
    <row r="72" spans="1:24" s="100" customFormat="1" ht="15" x14ac:dyDescent="0.2">
      <c r="A72" s="376"/>
      <c r="B72" s="377"/>
      <c r="C72" s="377"/>
      <c r="D72" s="377"/>
      <c r="E72" s="377"/>
      <c r="F72" s="377"/>
      <c r="G72" s="377"/>
      <c r="H72" s="377"/>
      <c r="I72" s="377"/>
      <c r="J72" s="377"/>
      <c r="K72" s="377"/>
      <c r="L72" s="377"/>
      <c r="M72" s="377"/>
      <c r="N72" s="377"/>
      <c r="O72" s="377"/>
      <c r="P72" s="377"/>
      <c r="Q72" s="377"/>
      <c r="R72" s="377"/>
      <c r="S72" s="377"/>
      <c r="T72" s="377"/>
      <c r="U72" s="377"/>
      <c r="V72" s="377"/>
      <c r="W72" s="377"/>
      <c r="X72" s="377"/>
    </row>
    <row r="73" spans="1:24" s="100" customFormat="1" x14ac:dyDescent="0.2"/>
    <row r="74" spans="1:24" s="100" customFormat="1" ht="15" x14ac:dyDescent="0.2">
      <c r="A74" s="378"/>
      <c r="B74" s="378"/>
      <c r="C74" s="378"/>
      <c r="D74" s="378"/>
      <c r="E74" s="378"/>
      <c r="F74" s="378"/>
      <c r="G74" s="378"/>
      <c r="H74" s="378"/>
      <c r="I74" s="378"/>
      <c r="J74" s="378"/>
      <c r="K74" s="378"/>
      <c r="L74" s="378"/>
      <c r="M74" s="378"/>
      <c r="N74" s="378"/>
      <c r="O74" s="378"/>
      <c r="P74" s="378"/>
      <c r="Q74" s="378"/>
      <c r="R74" s="378"/>
      <c r="S74" s="378"/>
      <c r="T74" s="378"/>
      <c r="U74" s="378"/>
      <c r="V74" s="378"/>
      <c r="W74" s="378"/>
      <c r="X74" s="378"/>
    </row>
    <row r="75" spans="1:24" s="100" customFormat="1" ht="15" x14ac:dyDescent="0.2">
      <c r="A75" s="376"/>
      <c r="B75" s="377"/>
      <c r="C75" s="377"/>
      <c r="D75" s="377"/>
      <c r="E75" s="377"/>
      <c r="F75" s="377"/>
      <c r="G75" s="377"/>
      <c r="H75" s="377"/>
      <c r="I75" s="377"/>
      <c r="J75" s="377"/>
      <c r="K75" s="377"/>
      <c r="L75" s="377"/>
      <c r="M75" s="377"/>
      <c r="N75" s="377"/>
      <c r="O75" s="377"/>
      <c r="P75" s="377"/>
      <c r="Q75" s="377"/>
      <c r="R75" s="377"/>
      <c r="S75" s="377"/>
      <c r="T75" s="377"/>
      <c r="U75" s="377"/>
      <c r="V75" s="377"/>
      <c r="W75" s="377"/>
      <c r="X75" s="377"/>
    </row>
    <row r="76" spans="1:24" s="100" customFormat="1" ht="15" x14ac:dyDescent="0.2">
      <c r="A76" s="376"/>
      <c r="B76" s="377"/>
      <c r="C76" s="377"/>
      <c r="D76" s="377"/>
      <c r="E76" s="377"/>
      <c r="F76" s="377"/>
      <c r="G76" s="377"/>
      <c r="H76" s="377"/>
      <c r="I76" s="377"/>
      <c r="J76" s="377"/>
      <c r="K76" s="377"/>
      <c r="L76" s="377"/>
      <c r="M76" s="377"/>
      <c r="N76" s="377"/>
      <c r="O76" s="377"/>
      <c r="P76" s="377"/>
      <c r="Q76" s="377"/>
      <c r="R76" s="377"/>
      <c r="S76" s="377"/>
      <c r="T76" s="377"/>
      <c r="U76" s="377"/>
      <c r="V76" s="377"/>
      <c r="W76" s="377"/>
      <c r="X76" s="377"/>
    </row>
    <row r="77" spans="1:24" s="100" customFormat="1" ht="15" x14ac:dyDescent="0.2">
      <c r="A77" s="376"/>
      <c r="B77" s="377"/>
      <c r="C77" s="377"/>
      <c r="D77" s="377"/>
      <c r="E77" s="377"/>
      <c r="F77" s="377"/>
      <c r="G77" s="377"/>
      <c r="H77" s="377"/>
      <c r="I77" s="377"/>
      <c r="J77" s="377"/>
      <c r="K77" s="377"/>
      <c r="L77" s="377"/>
      <c r="M77" s="377"/>
      <c r="N77" s="377"/>
      <c r="O77" s="377"/>
      <c r="P77" s="377"/>
      <c r="Q77" s="377"/>
      <c r="R77" s="377"/>
      <c r="S77" s="377"/>
      <c r="T77" s="377"/>
      <c r="U77" s="377"/>
      <c r="V77" s="377"/>
      <c r="W77" s="377"/>
      <c r="X77" s="377"/>
    </row>
    <row r="78" spans="1:24" s="100" customFormat="1" ht="15" x14ac:dyDescent="0.2">
      <c r="A78" s="376"/>
      <c r="B78" s="377"/>
      <c r="C78" s="377"/>
      <c r="D78" s="377"/>
      <c r="E78" s="377"/>
      <c r="F78" s="377"/>
      <c r="G78" s="377"/>
      <c r="H78" s="377"/>
      <c r="I78" s="377"/>
      <c r="J78" s="377"/>
      <c r="K78" s="377"/>
      <c r="L78" s="377"/>
      <c r="M78" s="377"/>
      <c r="N78" s="377"/>
      <c r="O78" s="377"/>
      <c r="P78" s="377"/>
      <c r="Q78" s="377"/>
      <c r="R78" s="377"/>
      <c r="S78" s="377"/>
      <c r="T78" s="377"/>
      <c r="U78" s="377"/>
      <c r="V78" s="377"/>
      <c r="W78" s="377"/>
      <c r="X78" s="377"/>
    </row>
    <row r="79" spans="1:24" s="100" customFormat="1" ht="15" x14ac:dyDescent="0.2">
      <c r="A79" s="376"/>
      <c r="B79" s="377"/>
      <c r="C79" s="377"/>
      <c r="D79" s="377"/>
      <c r="E79" s="377"/>
      <c r="F79" s="377"/>
      <c r="G79" s="377"/>
      <c r="H79" s="377"/>
      <c r="I79" s="377"/>
      <c r="J79" s="377"/>
      <c r="K79" s="377"/>
      <c r="L79" s="377"/>
      <c r="M79" s="377"/>
      <c r="N79" s="377"/>
      <c r="O79" s="377"/>
      <c r="P79" s="377"/>
      <c r="Q79" s="377"/>
      <c r="R79" s="377"/>
      <c r="S79" s="377"/>
      <c r="T79" s="377"/>
      <c r="U79" s="377"/>
      <c r="V79" s="377"/>
      <c r="W79" s="377"/>
      <c r="X79" s="377"/>
    </row>
    <row r="80" spans="1:24" s="100" customFormat="1" ht="15" x14ac:dyDescent="0.2">
      <c r="A80" s="376"/>
      <c r="B80" s="377"/>
      <c r="C80" s="377"/>
      <c r="D80" s="377"/>
      <c r="E80" s="377"/>
      <c r="F80" s="377"/>
      <c r="G80" s="377"/>
      <c r="H80" s="377"/>
      <c r="I80" s="377"/>
      <c r="J80" s="377"/>
      <c r="K80" s="377"/>
      <c r="L80" s="377"/>
      <c r="M80" s="377"/>
      <c r="N80" s="377"/>
      <c r="O80" s="377"/>
      <c r="P80" s="377"/>
      <c r="Q80" s="377"/>
      <c r="R80" s="377"/>
      <c r="S80" s="377"/>
      <c r="T80" s="377"/>
      <c r="U80" s="377"/>
      <c r="V80" s="377"/>
      <c r="W80" s="377"/>
      <c r="X80" s="377"/>
    </row>
    <row r="81" spans="1:24" s="100" customFormat="1" ht="15" x14ac:dyDescent="0.2">
      <c r="A81" s="376"/>
      <c r="B81" s="377"/>
      <c r="C81" s="377"/>
      <c r="D81" s="377"/>
      <c r="E81" s="377"/>
      <c r="F81" s="377"/>
      <c r="G81" s="377"/>
      <c r="H81" s="377"/>
      <c r="I81" s="377"/>
      <c r="J81" s="377"/>
      <c r="K81" s="377"/>
      <c r="L81" s="377"/>
      <c r="M81" s="377"/>
      <c r="N81" s="377"/>
      <c r="O81" s="377"/>
      <c r="P81" s="377"/>
      <c r="Q81" s="377"/>
      <c r="R81" s="377"/>
      <c r="S81" s="377"/>
      <c r="T81" s="377"/>
      <c r="U81" s="377"/>
      <c r="V81" s="377"/>
      <c r="W81" s="377"/>
      <c r="X81" s="377"/>
    </row>
    <row r="82" spans="1:24" s="100" customFormat="1" ht="15" x14ac:dyDescent="0.2">
      <c r="A82" s="376"/>
      <c r="B82" s="377"/>
      <c r="C82" s="377"/>
      <c r="D82" s="377"/>
      <c r="E82" s="377"/>
      <c r="F82" s="377"/>
      <c r="G82" s="377"/>
      <c r="H82" s="377"/>
      <c r="I82" s="377"/>
      <c r="J82" s="377"/>
      <c r="K82" s="377"/>
      <c r="L82" s="377"/>
      <c r="M82" s="377"/>
      <c r="N82" s="377"/>
      <c r="O82" s="377"/>
      <c r="P82" s="377"/>
      <c r="Q82" s="377"/>
      <c r="R82" s="377"/>
      <c r="S82" s="377"/>
      <c r="T82" s="377"/>
      <c r="U82" s="377"/>
      <c r="V82" s="377"/>
      <c r="W82" s="377"/>
      <c r="X82" s="377"/>
    </row>
  </sheetData>
  <mergeCells count="104">
    <mergeCell ref="A1:AN1"/>
    <mergeCell ref="A2:L2"/>
    <mergeCell ref="M2:AD2"/>
    <mergeCell ref="AE2:AN3"/>
    <mergeCell ref="A3:L3"/>
    <mergeCell ref="M3:AD3"/>
    <mergeCell ref="K5:L5"/>
    <mergeCell ref="M5:M6"/>
    <mergeCell ref="N5:N6"/>
    <mergeCell ref="O5:O6"/>
    <mergeCell ref="P5:P6"/>
    <mergeCell ref="Q5:Q6"/>
    <mergeCell ref="A4:O4"/>
    <mergeCell ref="P4:AA4"/>
    <mergeCell ref="AB4:AN4"/>
    <mergeCell ref="A5:A6"/>
    <mergeCell ref="B5:E5"/>
    <mergeCell ref="F5:F6"/>
    <mergeCell ref="G5:G6"/>
    <mergeCell ref="H5:H6"/>
    <mergeCell ref="I5:I6"/>
    <mergeCell ref="J5:J6"/>
    <mergeCell ref="AJ5:AJ6"/>
    <mergeCell ref="AK5:AK6"/>
    <mergeCell ref="AL5:AL6"/>
    <mergeCell ref="AM5:AM6"/>
    <mergeCell ref="AN5:AN6"/>
    <mergeCell ref="A22:AN22"/>
    <mergeCell ref="AD5:AD6"/>
    <mergeCell ref="AE5:AE6"/>
    <mergeCell ref="AF5:AF6"/>
    <mergeCell ref="AG5:AG6"/>
    <mergeCell ref="AH5:AH6"/>
    <mergeCell ref="AI5:AI6"/>
    <mergeCell ref="X5:X6"/>
    <mergeCell ref="Y5:Y6"/>
    <mergeCell ref="Z5:Z6"/>
    <mergeCell ref="AA5:AA6"/>
    <mergeCell ref="AB5:AB6"/>
    <mergeCell ref="AC5:AC6"/>
    <mergeCell ref="R5:R6"/>
    <mergeCell ref="S5:S6"/>
    <mergeCell ref="T5:T6"/>
    <mergeCell ref="U5:U6"/>
    <mergeCell ref="V5:V6"/>
    <mergeCell ref="W5:W6"/>
    <mergeCell ref="A29:X29"/>
    <mergeCell ref="A30:X30"/>
    <mergeCell ref="A31:X31"/>
    <mergeCell ref="A32:X32"/>
    <mergeCell ref="A33:X33"/>
    <mergeCell ref="A34:X34"/>
    <mergeCell ref="A23:AN23"/>
    <mergeCell ref="A24:AN24"/>
    <mergeCell ref="A25:AN25"/>
    <mergeCell ref="A26:X26"/>
    <mergeCell ref="A27:X27"/>
    <mergeCell ref="A28:X28"/>
    <mergeCell ref="A41:AN41"/>
    <mergeCell ref="A42:AN42"/>
    <mergeCell ref="A43:AN43"/>
    <mergeCell ref="A44:AN44"/>
    <mergeCell ref="A45:X45"/>
    <mergeCell ref="A46:X46"/>
    <mergeCell ref="A35:X35"/>
    <mergeCell ref="A36:X36"/>
    <mergeCell ref="A37:X37"/>
    <mergeCell ref="A38:X38"/>
    <mergeCell ref="A39:X39"/>
    <mergeCell ref="A40:AN40"/>
    <mergeCell ref="A53:X53"/>
    <mergeCell ref="A55:AN55"/>
    <mergeCell ref="A56:AN56"/>
    <mergeCell ref="A57:AN57"/>
    <mergeCell ref="A58:X58"/>
    <mergeCell ref="A59:X59"/>
    <mergeCell ref="A47:X47"/>
    <mergeCell ref="A48:X48"/>
    <mergeCell ref="A49:X49"/>
    <mergeCell ref="A50:X50"/>
    <mergeCell ref="A51:X51"/>
    <mergeCell ref="A52:X52"/>
    <mergeCell ref="A66:X66"/>
    <mergeCell ref="A67:X67"/>
    <mergeCell ref="A68:X68"/>
    <mergeCell ref="A69:X69"/>
    <mergeCell ref="A70:X70"/>
    <mergeCell ref="A71:X71"/>
    <mergeCell ref="A60:X60"/>
    <mergeCell ref="A61:X61"/>
    <mergeCell ref="A62:X62"/>
    <mergeCell ref="A63:X63"/>
    <mergeCell ref="A64:X64"/>
    <mergeCell ref="A65:X65"/>
    <mergeCell ref="A79:X79"/>
    <mergeCell ref="A80:X80"/>
    <mergeCell ref="A81:X81"/>
    <mergeCell ref="A82:X82"/>
    <mergeCell ref="A72:X72"/>
    <mergeCell ref="A74:X74"/>
    <mergeCell ref="A75:X75"/>
    <mergeCell ref="A76:X76"/>
    <mergeCell ref="A77:X77"/>
    <mergeCell ref="A78:X7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4"/>
  <sheetViews>
    <sheetView topLeftCell="A13" zoomScale="70" zoomScaleNormal="70" workbookViewId="0">
      <selection activeCell="M9" sqref="M9"/>
    </sheetView>
  </sheetViews>
  <sheetFormatPr baseColWidth="10" defaultRowHeight="15" x14ac:dyDescent="0.25"/>
  <cols>
    <col min="1" max="1" width="6.5703125" style="123" customWidth="1"/>
    <col min="2" max="2" width="5.85546875" customWidth="1"/>
    <col min="3" max="3" width="4" customWidth="1"/>
    <col min="4" max="4" width="3.42578125" customWidth="1"/>
    <col min="5" max="5" width="4" customWidth="1"/>
    <col min="6" max="6" width="16.28515625" customWidth="1"/>
    <col min="7" max="7" width="30.7109375" customWidth="1"/>
    <col min="8" max="8" width="25.28515625" customWidth="1"/>
    <col min="9" max="9" width="11.42578125" customWidth="1"/>
    <col min="10" max="10" width="9.5703125" customWidth="1"/>
    <col min="11" max="11" width="11.85546875" customWidth="1"/>
    <col min="12" max="12" width="6.28515625" customWidth="1"/>
    <col min="13" max="13" width="8.7109375" customWidth="1"/>
    <col min="14" max="14" width="22.28515625" customWidth="1"/>
    <col min="15" max="15" width="13.28515625" customWidth="1"/>
    <col min="16" max="16" width="10.140625" customWidth="1"/>
    <col min="17" max="17" width="10.42578125" customWidth="1"/>
    <col min="18" max="20" width="9" customWidth="1"/>
    <col min="21" max="22" width="9.42578125" customWidth="1"/>
    <col min="23" max="23" width="9" customWidth="1"/>
    <col min="24" max="24" width="9.140625" customWidth="1"/>
    <col min="25" max="25" width="9.7109375" bestFit="1" customWidth="1"/>
    <col min="26" max="26" width="9" customWidth="1"/>
    <col min="27" max="27" width="8.140625" customWidth="1"/>
    <col min="28" max="28" width="17" customWidth="1"/>
    <col min="29" max="29" width="13.28515625" customWidth="1"/>
    <col min="30" max="30" width="15.7109375" customWidth="1"/>
    <col min="31" max="31" width="16.85546875" customWidth="1"/>
    <col min="32" max="32" width="13.28515625" customWidth="1"/>
    <col min="33" max="33" width="15.85546875" customWidth="1"/>
    <col min="34" max="34" width="15.140625" customWidth="1"/>
  </cols>
  <sheetData>
    <row r="1" spans="1:40" s="1" customFormat="1" ht="83.25" customHeight="1" thickBot="1" x14ac:dyDescent="0.25">
      <c r="A1" s="397" t="s">
        <v>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row>
    <row r="2" spans="1:40" ht="21" customHeight="1" x14ac:dyDescent="0.25">
      <c r="A2" s="460" t="s">
        <v>93</v>
      </c>
      <c r="B2" s="461"/>
      <c r="C2" s="461"/>
      <c r="D2" s="461"/>
      <c r="E2" s="461"/>
      <c r="F2" s="461"/>
      <c r="G2" s="461"/>
      <c r="H2" s="461"/>
      <c r="I2" s="461"/>
      <c r="J2" s="461"/>
      <c r="K2" s="461"/>
      <c r="L2" s="462"/>
      <c r="M2" s="463" t="s">
        <v>172</v>
      </c>
      <c r="N2" s="461"/>
      <c r="O2" s="461"/>
      <c r="P2" s="461"/>
      <c r="Q2" s="461"/>
      <c r="R2" s="461"/>
      <c r="S2" s="461"/>
      <c r="T2" s="461"/>
      <c r="U2" s="461"/>
      <c r="V2" s="461"/>
      <c r="W2" s="461"/>
      <c r="X2" s="461"/>
      <c r="Y2" s="461"/>
      <c r="Z2" s="461"/>
      <c r="AA2" s="461"/>
      <c r="AB2" s="461"/>
      <c r="AC2" s="461"/>
      <c r="AD2" s="462"/>
      <c r="AE2" s="464" t="s">
        <v>173</v>
      </c>
      <c r="AF2" s="464"/>
      <c r="AG2" s="464"/>
      <c r="AH2" s="464"/>
      <c r="AI2" s="464"/>
      <c r="AJ2" s="464"/>
      <c r="AK2" s="464"/>
      <c r="AL2" s="464"/>
      <c r="AM2" s="464"/>
      <c r="AN2" s="465"/>
    </row>
    <row r="3" spans="1:40" ht="36.75" customHeight="1" x14ac:dyDescent="0.25">
      <c r="A3" s="468" t="s">
        <v>174</v>
      </c>
      <c r="B3" s="469"/>
      <c r="C3" s="469"/>
      <c r="D3" s="469"/>
      <c r="E3" s="469"/>
      <c r="F3" s="469"/>
      <c r="G3" s="469"/>
      <c r="H3" s="469"/>
      <c r="I3" s="469"/>
      <c r="J3" s="469"/>
      <c r="K3" s="469"/>
      <c r="L3" s="470"/>
      <c r="M3" s="471" t="s">
        <v>175</v>
      </c>
      <c r="N3" s="469"/>
      <c r="O3" s="469"/>
      <c r="P3" s="469"/>
      <c r="Q3" s="469"/>
      <c r="R3" s="469"/>
      <c r="S3" s="469"/>
      <c r="T3" s="469"/>
      <c r="U3" s="469"/>
      <c r="V3" s="469"/>
      <c r="W3" s="469"/>
      <c r="X3" s="469"/>
      <c r="Y3" s="469"/>
      <c r="Z3" s="469"/>
      <c r="AA3" s="469"/>
      <c r="AB3" s="469"/>
      <c r="AC3" s="469"/>
      <c r="AD3" s="470"/>
      <c r="AE3" s="466"/>
      <c r="AF3" s="466"/>
      <c r="AG3" s="466"/>
      <c r="AH3" s="466"/>
      <c r="AI3" s="466"/>
      <c r="AJ3" s="466"/>
      <c r="AK3" s="466"/>
      <c r="AL3" s="466"/>
      <c r="AM3" s="466"/>
      <c r="AN3" s="467"/>
    </row>
    <row r="4" spans="1:40" x14ac:dyDescent="0.25">
      <c r="A4" s="445" t="s">
        <v>13</v>
      </c>
      <c r="B4" s="446"/>
      <c r="C4" s="446"/>
      <c r="D4" s="446"/>
      <c r="E4" s="446"/>
      <c r="F4" s="446"/>
      <c r="G4" s="446"/>
      <c r="H4" s="446"/>
      <c r="I4" s="446"/>
      <c r="J4" s="446"/>
      <c r="K4" s="446"/>
      <c r="L4" s="446"/>
      <c r="M4" s="446"/>
      <c r="N4" s="446"/>
      <c r="O4" s="447"/>
      <c r="P4" s="448" t="s">
        <v>24</v>
      </c>
      <c r="Q4" s="449"/>
      <c r="R4" s="449"/>
      <c r="S4" s="449"/>
      <c r="T4" s="449"/>
      <c r="U4" s="449"/>
      <c r="V4" s="449"/>
      <c r="W4" s="449"/>
      <c r="X4" s="449"/>
      <c r="Y4" s="449"/>
      <c r="Z4" s="449"/>
      <c r="AA4" s="450"/>
      <c r="AB4" s="451" t="s">
        <v>26</v>
      </c>
      <c r="AC4" s="452"/>
      <c r="AD4" s="452"/>
      <c r="AE4" s="452"/>
      <c r="AF4" s="452"/>
      <c r="AG4" s="452"/>
      <c r="AH4" s="452"/>
      <c r="AI4" s="452"/>
      <c r="AJ4" s="452"/>
      <c r="AK4" s="452"/>
      <c r="AL4" s="452"/>
      <c r="AM4" s="452"/>
      <c r="AN4" s="453"/>
    </row>
    <row r="5" spans="1:40" ht="42.75" customHeight="1" x14ac:dyDescent="0.25">
      <c r="A5" s="454" t="s">
        <v>14</v>
      </c>
      <c r="B5" s="456" t="s">
        <v>15</v>
      </c>
      <c r="C5" s="457"/>
      <c r="D5" s="457"/>
      <c r="E5" s="458"/>
      <c r="F5" s="443" t="s">
        <v>16</v>
      </c>
      <c r="G5" s="443" t="s">
        <v>18</v>
      </c>
      <c r="H5" s="443" t="s">
        <v>17</v>
      </c>
      <c r="I5" s="443" t="s">
        <v>22</v>
      </c>
      <c r="J5" s="443" t="s">
        <v>19</v>
      </c>
      <c r="K5" s="459" t="s">
        <v>20</v>
      </c>
      <c r="L5" s="447"/>
      <c r="M5" s="443" t="s">
        <v>21</v>
      </c>
      <c r="N5" s="443" t="s">
        <v>23</v>
      </c>
      <c r="O5" s="443" t="s">
        <v>25</v>
      </c>
      <c r="P5" s="441" t="s">
        <v>0</v>
      </c>
      <c r="Q5" s="441" t="s">
        <v>1</v>
      </c>
      <c r="R5" s="441" t="s">
        <v>2</v>
      </c>
      <c r="S5" s="441" t="s">
        <v>3</v>
      </c>
      <c r="T5" s="441" t="s">
        <v>4</v>
      </c>
      <c r="U5" s="441" t="s">
        <v>5</v>
      </c>
      <c r="V5" s="441" t="s">
        <v>6</v>
      </c>
      <c r="W5" s="441" t="s">
        <v>7</v>
      </c>
      <c r="X5" s="441" t="s">
        <v>8</v>
      </c>
      <c r="Y5" s="441" t="s">
        <v>9</v>
      </c>
      <c r="Z5" s="441" t="s">
        <v>10</v>
      </c>
      <c r="AA5" s="441" t="s">
        <v>11</v>
      </c>
      <c r="AB5" s="373" t="s">
        <v>98</v>
      </c>
      <c r="AC5" s="430" t="s">
        <v>0</v>
      </c>
      <c r="AD5" s="430" t="s">
        <v>1</v>
      </c>
      <c r="AE5" s="430" t="s">
        <v>2</v>
      </c>
      <c r="AF5" s="430" t="s">
        <v>3</v>
      </c>
      <c r="AG5" s="430" t="s">
        <v>4</v>
      </c>
      <c r="AH5" s="430" t="s">
        <v>5</v>
      </c>
      <c r="AI5" s="430" t="s">
        <v>6</v>
      </c>
      <c r="AJ5" s="430" t="s">
        <v>7</v>
      </c>
      <c r="AK5" s="430" t="s">
        <v>8</v>
      </c>
      <c r="AL5" s="430" t="s">
        <v>9</v>
      </c>
      <c r="AM5" s="430" t="s">
        <v>10</v>
      </c>
      <c r="AN5" s="432" t="s">
        <v>11</v>
      </c>
    </row>
    <row r="6" spans="1:40" ht="24" customHeight="1" x14ac:dyDescent="0.25">
      <c r="A6" s="455"/>
      <c r="B6" s="101">
        <v>1</v>
      </c>
      <c r="C6" s="101">
        <v>2</v>
      </c>
      <c r="D6" s="101">
        <v>3</v>
      </c>
      <c r="E6" s="101">
        <v>4</v>
      </c>
      <c r="F6" s="444"/>
      <c r="G6" s="444"/>
      <c r="H6" s="444"/>
      <c r="I6" s="444"/>
      <c r="J6" s="444"/>
      <c r="K6" s="101" t="s">
        <v>39</v>
      </c>
      <c r="L6" s="101" t="s">
        <v>38</v>
      </c>
      <c r="M6" s="444"/>
      <c r="N6" s="444"/>
      <c r="O6" s="444"/>
      <c r="P6" s="442"/>
      <c r="Q6" s="442"/>
      <c r="R6" s="442"/>
      <c r="S6" s="442"/>
      <c r="T6" s="442"/>
      <c r="U6" s="442"/>
      <c r="V6" s="442"/>
      <c r="W6" s="442"/>
      <c r="X6" s="442"/>
      <c r="Y6" s="442"/>
      <c r="Z6" s="442"/>
      <c r="AA6" s="442"/>
      <c r="AB6" s="374"/>
      <c r="AC6" s="431"/>
      <c r="AD6" s="431"/>
      <c r="AE6" s="431"/>
      <c r="AF6" s="431"/>
      <c r="AG6" s="431"/>
      <c r="AH6" s="431"/>
      <c r="AI6" s="431"/>
      <c r="AJ6" s="431"/>
      <c r="AK6" s="431"/>
      <c r="AL6" s="431"/>
      <c r="AM6" s="431"/>
      <c r="AN6" s="433"/>
    </row>
    <row r="7" spans="1:40" s="111" customFormat="1" ht="52.5" customHeight="1" x14ac:dyDescent="0.25">
      <c r="A7" s="102">
        <v>1</v>
      </c>
      <c r="B7" s="103" t="s">
        <v>176</v>
      </c>
      <c r="C7" s="104"/>
      <c r="D7" s="104"/>
      <c r="E7" s="103"/>
      <c r="F7" s="105" t="s">
        <v>177</v>
      </c>
      <c r="G7" s="106" t="s">
        <v>178</v>
      </c>
      <c r="H7" s="103" t="s">
        <v>179</v>
      </c>
      <c r="I7" s="103" t="s">
        <v>42</v>
      </c>
      <c r="J7" s="107" t="s">
        <v>180</v>
      </c>
      <c r="K7" s="103" t="s">
        <v>181</v>
      </c>
      <c r="L7" s="107" t="s">
        <v>28</v>
      </c>
      <c r="M7" s="103" t="s">
        <v>182</v>
      </c>
      <c r="N7" s="106" t="s">
        <v>183</v>
      </c>
      <c r="O7" s="103" t="s">
        <v>184</v>
      </c>
      <c r="P7" s="108" t="s">
        <v>185</v>
      </c>
      <c r="Q7" s="108" t="s">
        <v>185</v>
      </c>
      <c r="R7" s="108" t="s">
        <v>185</v>
      </c>
      <c r="S7" s="108" t="s">
        <v>185</v>
      </c>
      <c r="T7" s="108">
        <v>1</v>
      </c>
      <c r="U7" s="109" t="s">
        <v>185</v>
      </c>
      <c r="V7" s="109" t="s">
        <v>185</v>
      </c>
      <c r="W7" s="109" t="s">
        <v>185</v>
      </c>
      <c r="X7" s="109" t="s">
        <v>185</v>
      </c>
      <c r="Y7" s="109" t="s">
        <v>185</v>
      </c>
      <c r="Z7" s="109" t="s">
        <v>185</v>
      </c>
      <c r="AA7" s="108" t="s">
        <v>185</v>
      </c>
      <c r="AB7" s="109" t="s">
        <v>185</v>
      </c>
      <c r="AC7" s="110" t="s">
        <v>186</v>
      </c>
      <c r="AD7" s="110" t="s">
        <v>186</v>
      </c>
      <c r="AE7" s="110" t="s">
        <v>186</v>
      </c>
      <c r="AF7" s="110" t="s">
        <v>186</v>
      </c>
      <c r="AG7" s="110" t="s">
        <v>186</v>
      </c>
      <c r="AH7" s="110" t="s">
        <v>186</v>
      </c>
      <c r="AI7" s="110" t="s">
        <v>186</v>
      </c>
      <c r="AJ7" s="110" t="s">
        <v>186</v>
      </c>
      <c r="AK7" s="110" t="s">
        <v>186</v>
      </c>
      <c r="AL7" s="110" t="s">
        <v>186</v>
      </c>
      <c r="AM7" s="110" t="s">
        <v>186</v>
      </c>
      <c r="AN7" s="110" t="s">
        <v>186</v>
      </c>
    </row>
    <row r="8" spans="1:40" ht="75" customHeight="1" x14ac:dyDescent="0.25">
      <c r="A8" s="112">
        <v>2</v>
      </c>
      <c r="B8" s="110" t="s">
        <v>176</v>
      </c>
      <c r="C8" s="113"/>
      <c r="D8" s="113"/>
      <c r="E8" s="110"/>
      <c r="F8" s="114" t="s">
        <v>187</v>
      </c>
      <c r="G8" s="115" t="s">
        <v>178</v>
      </c>
      <c r="H8" s="110" t="s">
        <v>188</v>
      </c>
      <c r="I8" s="110" t="s">
        <v>42</v>
      </c>
      <c r="J8" s="116">
        <v>1</v>
      </c>
      <c r="K8" s="117">
        <v>0</v>
      </c>
      <c r="L8" s="116" t="s">
        <v>28</v>
      </c>
      <c r="M8" s="110" t="s">
        <v>46</v>
      </c>
      <c r="N8" s="115" t="s">
        <v>189</v>
      </c>
      <c r="O8" s="110" t="s">
        <v>184</v>
      </c>
      <c r="P8" s="109" t="s">
        <v>185</v>
      </c>
      <c r="Q8" s="109" t="s">
        <v>185</v>
      </c>
      <c r="R8" s="109" t="s">
        <v>185</v>
      </c>
      <c r="S8" s="109" t="s">
        <v>185</v>
      </c>
      <c r="T8" s="109" t="s">
        <v>185</v>
      </c>
      <c r="U8" s="109" t="s">
        <v>185</v>
      </c>
      <c r="V8" s="109" t="s">
        <v>185</v>
      </c>
      <c r="W8" s="109" t="s">
        <v>185</v>
      </c>
      <c r="X8" s="109" t="s">
        <v>185</v>
      </c>
      <c r="Y8" s="109" t="s">
        <v>185</v>
      </c>
      <c r="Z8" s="109" t="s">
        <v>185</v>
      </c>
      <c r="AA8" s="118">
        <v>1</v>
      </c>
      <c r="AB8" s="109" t="s">
        <v>185</v>
      </c>
      <c r="AC8" s="110" t="s">
        <v>186</v>
      </c>
      <c r="AD8" s="110" t="s">
        <v>186</v>
      </c>
      <c r="AE8" s="110" t="s">
        <v>186</v>
      </c>
      <c r="AF8" s="110" t="s">
        <v>186</v>
      </c>
      <c r="AG8" s="110" t="s">
        <v>186</v>
      </c>
      <c r="AH8" s="110" t="s">
        <v>186</v>
      </c>
      <c r="AI8" s="110" t="s">
        <v>186</v>
      </c>
      <c r="AJ8" s="110" t="s">
        <v>186</v>
      </c>
      <c r="AK8" s="110" t="s">
        <v>186</v>
      </c>
      <c r="AL8" s="110" t="s">
        <v>186</v>
      </c>
      <c r="AM8" s="110" t="s">
        <v>186</v>
      </c>
      <c r="AN8" s="110" t="s">
        <v>186</v>
      </c>
    </row>
    <row r="9" spans="1:40" ht="93.75" customHeight="1" x14ac:dyDescent="0.25">
      <c r="A9" s="119">
        <v>3</v>
      </c>
      <c r="B9" s="110" t="s">
        <v>176</v>
      </c>
      <c r="C9" s="113"/>
      <c r="D9" s="113"/>
      <c r="E9" s="110"/>
      <c r="F9" s="114" t="s">
        <v>190</v>
      </c>
      <c r="G9" s="115" t="s">
        <v>191</v>
      </c>
      <c r="H9" s="110" t="s">
        <v>192</v>
      </c>
      <c r="I9" s="120" t="s">
        <v>193</v>
      </c>
      <c r="J9" s="116" t="s">
        <v>194</v>
      </c>
      <c r="K9" s="110" t="s">
        <v>195</v>
      </c>
      <c r="L9" s="116" t="s">
        <v>28</v>
      </c>
      <c r="M9" s="110" t="s">
        <v>46</v>
      </c>
      <c r="N9" s="115" t="s">
        <v>196</v>
      </c>
      <c r="O9" s="110" t="s">
        <v>184</v>
      </c>
      <c r="P9" s="109">
        <f>79/80</f>
        <v>0.98750000000000004</v>
      </c>
      <c r="Q9" s="109">
        <f>63/64</f>
        <v>0.984375</v>
      </c>
      <c r="R9" s="118">
        <v>1</v>
      </c>
      <c r="S9" s="118" t="s">
        <v>197</v>
      </c>
      <c r="T9" s="118" t="s">
        <v>198</v>
      </c>
      <c r="U9" s="109">
        <f>66/70</f>
        <v>0.94285714285714284</v>
      </c>
      <c r="V9" s="109">
        <f>69/70</f>
        <v>0.98571428571428577</v>
      </c>
      <c r="W9" s="109">
        <f>72/77</f>
        <v>0.93506493506493504</v>
      </c>
      <c r="X9" s="109">
        <f>57/64</f>
        <v>0.890625</v>
      </c>
      <c r="Y9" s="109">
        <f>60/60</f>
        <v>1</v>
      </c>
      <c r="Z9" s="118">
        <f>50/60</f>
        <v>0.83333333333333337</v>
      </c>
      <c r="AA9" s="118">
        <f>56/60</f>
        <v>0.93333333333333335</v>
      </c>
      <c r="AB9" s="121">
        <v>0.86850000000000005</v>
      </c>
      <c r="AC9" s="110" t="s">
        <v>186</v>
      </c>
      <c r="AD9" s="110" t="s">
        <v>186</v>
      </c>
      <c r="AE9" s="110" t="s">
        <v>186</v>
      </c>
      <c r="AF9" s="110" t="s">
        <v>186</v>
      </c>
      <c r="AG9" s="110" t="s">
        <v>186</v>
      </c>
      <c r="AH9" s="110" t="s">
        <v>186</v>
      </c>
      <c r="AI9" s="110" t="s">
        <v>186</v>
      </c>
      <c r="AJ9" s="110" t="s">
        <v>186</v>
      </c>
      <c r="AK9" s="110" t="s">
        <v>186</v>
      </c>
      <c r="AL9" s="110" t="s">
        <v>186</v>
      </c>
      <c r="AM9" s="110" t="s">
        <v>186</v>
      </c>
      <c r="AN9" s="110" t="s">
        <v>186</v>
      </c>
    </row>
    <row r="10" spans="1:40" ht="104.25" customHeight="1" x14ac:dyDescent="0.25">
      <c r="A10" s="112">
        <v>4</v>
      </c>
      <c r="B10" s="110" t="s">
        <v>176</v>
      </c>
      <c r="C10" s="113"/>
      <c r="D10" s="113"/>
      <c r="E10" s="110"/>
      <c r="F10" s="114" t="s">
        <v>199</v>
      </c>
      <c r="G10" s="115" t="s">
        <v>191</v>
      </c>
      <c r="H10" s="110" t="s">
        <v>200</v>
      </c>
      <c r="I10" s="110" t="s">
        <v>42</v>
      </c>
      <c r="J10" s="116">
        <v>1</v>
      </c>
      <c r="K10" s="117">
        <v>0</v>
      </c>
      <c r="L10" s="116" t="s">
        <v>28</v>
      </c>
      <c r="M10" s="110" t="s">
        <v>46</v>
      </c>
      <c r="N10" s="115" t="s">
        <v>201</v>
      </c>
      <c r="O10" s="110" t="s">
        <v>184</v>
      </c>
      <c r="P10" s="109" t="s">
        <v>185</v>
      </c>
      <c r="Q10" s="109" t="s">
        <v>185</v>
      </c>
      <c r="R10" s="109" t="s">
        <v>185</v>
      </c>
      <c r="S10" s="109" t="s">
        <v>185</v>
      </c>
      <c r="T10" s="109" t="s">
        <v>185</v>
      </c>
      <c r="U10" s="109" t="s">
        <v>185</v>
      </c>
      <c r="V10" s="109" t="s">
        <v>185</v>
      </c>
      <c r="W10" s="109" t="s">
        <v>185</v>
      </c>
      <c r="X10" s="109" t="s">
        <v>185</v>
      </c>
      <c r="Y10" s="109" t="s">
        <v>185</v>
      </c>
      <c r="Z10" s="109" t="s">
        <v>185</v>
      </c>
      <c r="AA10" s="118">
        <v>1</v>
      </c>
      <c r="AB10" s="109" t="s">
        <v>185</v>
      </c>
      <c r="AC10" s="110" t="s">
        <v>186</v>
      </c>
      <c r="AD10" s="110" t="s">
        <v>186</v>
      </c>
      <c r="AE10" s="110" t="s">
        <v>186</v>
      </c>
      <c r="AF10" s="110" t="s">
        <v>186</v>
      </c>
      <c r="AG10" s="110" t="s">
        <v>186</v>
      </c>
      <c r="AH10" s="110" t="s">
        <v>186</v>
      </c>
      <c r="AI10" s="110" t="s">
        <v>186</v>
      </c>
      <c r="AJ10" s="110" t="s">
        <v>186</v>
      </c>
      <c r="AK10" s="110" t="s">
        <v>186</v>
      </c>
      <c r="AL10" s="110" t="s">
        <v>186</v>
      </c>
      <c r="AM10" s="110" t="s">
        <v>186</v>
      </c>
      <c r="AN10" s="110" t="s">
        <v>186</v>
      </c>
    </row>
    <row r="11" spans="1:40" ht="78.75" customHeight="1" x14ac:dyDescent="0.25">
      <c r="A11" s="112">
        <v>5</v>
      </c>
      <c r="B11" s="110"/>
      <c r="C11" s="113"/>
      <c r="D11" s="113"/>
      <c r="E11" s="110" t="s">
        <v>176</v>
      </c>
      <c r="F11" s="114" t="s">
        <v>202</v>
      </c>
      <c r="G11" s="115" t="s">
        <v>203</v>
      </c>
      <c r="H11" s="110" t="s">
        <v>204</v>
      </c>
      <c r="I11" s="110" t="s">
        <v>42</v>
      </c>
      <c r="J11" s="122">
        <v>1</v>
      </c>
      <c r="K11" s="110" t="s">
        <v>205</v>
      </c>
      <c r="L11" s="116" t="s">
        <v>28</v>
      </c>
      <c r="M11" s="110" t="s">
        <v>206</v>
      </c>
      <c r="N11" s="115" t="s">
        <v>207</v>
      </c>
      <c r="O11" s="110" t="s">
        <v>184</v>
      </c>
      <c r="P11" s="109" t="s">
        <v>185</v>
      </c>
      <c r="Q11" s="109" t="s">
        <v>185</v>
      </c>
      <c r="R11" s="109" t="s">
        <v>185</v>
      </c>
      <c r="S11" s="109" t="s">
        <v>185</v>
      </c>
      <c r="T11" s="109" t="s">
        <v>185</v>
      </c>
      <c r="U11" s="109" t="s">
        <v>185</v>
      </c>
      <c r="V11" s="109" t="s">
        <v>185</v>
      </c>
      <c r="W11" s="109" t="s">
        <v>185</v>
      </c>
      <c r="X11" s="109" t="s">
        <v>185</v>
      </c>
      <c r="Y11" s="109" t="s">
        <v>185</v>
      </c>
      <c r="Z11" s="109" t="s">
        <v>185</v>
      </c>
      <c r="AA11" s="118">
        <v>1</v>
      </c>
      <c r="AB11" s="109" t="s">
        <v>185</v>
      </c>
      <c r="AC11" s="110" t="s">
        <v>186</v>
      </c>
      <c r="AD11" s="110" t="s">
        <v>186</v>
      </c>
      <c r="AE11" s="110" t="s">
        <v>186</v>
      </c>
      <c r="AF11" s="110" t="s">
        <v>186</v>
      </c>
      <c r="AG11" s="110" t="s">
        <v>186</v>
      </c>
      <c r="AH11" s="110" t="s">
        <v>186</v>
      </c>
      <c r="AI11" s="110" t="s">
        <v>186</v>
      </c>
      <c r="AJ11" s="110" t="s">
        <v>186</v>
      </c>
      <c r="AK11" s="110" t="s">
        <v>186</v>
      </c>
      <c r="AL11" s="110" t="s">
        <v>186</v>
      </c>
      <c r="AM11" s="110" t="s">
        <v>186</v>
      </c>
      <c r="AN11" s="110" t="s">
        <v>186</v>
      </c>
    </row>
    <row r="12" spans="1:40" ht="22.5" customHeight="1" x14ac:dyDescent="0.25">
      <c r="A12" s="434" t="s">
        <v>208</v>
      </c>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row>
    <row r="13" spans="1:40" ht="75.75" customHeight="1" x14ac:dyDescent="0.25">
      <c r="A13" s="435" t="s">
        <v>209</v>
      </c>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7"/>
    </row>
    <row r="14" spans="1:40" ht="44.25" customHeight="1" x14ac:dyDescent="0.25">
      <c r="A14" s="438" t="s">
        <v>210</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40"/>
    </row>
    <row r="15" spans="1:40" ht="44.25" customHeight="1" x14ac:dyDescent="0.25">
      <c r="A15" s="438" t="s">
        <v>211</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40"/>
    </row>
    <row r="16" spans="1:40" ht="44.25" customHeight="1" x14ac:dyDescent="0.25">
      <c r="A16" s="438" t="s">
        <v>212</v>
      </c>
      <c r="B16" s="439"/>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40"/>
    </row>
    <row r="17" spans="1:40" ht="44.25" customHeight="1" x14ac:dyDescent="0.25">
      <c r="A17" s="438" t="s">
        <v>213</v>
      </c>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40"/>
    </row>
    <row r="18" spans="1:40" ht="44.25" customHeight="1" x14ac:dyDescent="0.25">
      <c r="A18" s="438" t="s">
        <v>214</v>
      </c>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40"/>
    </row>
    <row r="19" spans="1:40" ht="44.25" customHeight="1" x14ac:dyDescent="0.25">
      <c r="A19" s="438" t="s">
        <v>215</v>
      </c>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40"/>
    </row>
    <row r="20" spans="1:40" ht="22.5" customHeight="1" x14ac:dyDescent="0.25">
      <c r="A20" s="434" t="s">
        <v>216</v>
      </c>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row>
    <row r="21" spans="1:40" ht="27.75" customHeight="1" x14ac:dyDescent="0.25">
      <c r="A21" s="434" t="s">
        <v>217</v>
      </c>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row>
    <row r="22" spans="1:40" ht="21.75" customHeight="1" x14ac:dyDescent="0.25">
      <c r="A22" s="434" t="s">
        <v>218</v>
      </c>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row>
    <row r="23" spans="1:40" ht="22.5" customHeight="1" x14ac:dyDescent="0.25">
      <c r="A23" s="434" t="s">
        <v>219</v>
      </c>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row>
    <row r="24" spans="1:40" ht="19.5" customHeight="1" x14ac:dyDescent="0.25">
      <c r="A24" s="434" t="s">
        <v>220</v>
      </c>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row>
  </sheetData>
  <mergeCells count="58">
    <mergeCell ref="W5:W6"/>
    <mergeCell ref="K5:L5"/>
    <mergeCell ref="M5:M6"/>
    <mergeCell ref="N5:N6"/>
    <mergeCell ref="A1:AN1"/>
    <mergeCell ref="A2:L2"/>
    <mergeCell ref="M2:AD2"/>
    <mergeCell ref="AE2:AN3"/>
    <mergeCell ref="A3:L3"/>
    <mergeCell ref="M3:AD3"/>
    <mergeCell ref="AC5:AC6"/>
    <mergeCell ref="S5:S6"/>
    <mergeCell ref="T5:T6"/>
    <mergeCell ref="AJ5:AJ6"/>
    <mergeCell ref="A4:O4"/>
    <mergeCell ref="P4:AA4"/>
    <mergeCell ref="AB4:AN4"/>
    <mergeCell ref="A5:A6"/>
    <mergeCell ref="B5:E5"/>
    <mergeCell ref="F5:F6"/>
    <mergeCell ref="G5:G6"/>
    <mergeCell ref="H5:H6"/>
    <mergeCell ref="I5:I6"/>
    <mergeCell ref="J5:J6"/>
    <mergeCell ref="U5:U6"/>
    <mergeCell ref="V5:V6"/>
    <mergeCell ref="O5:O6"/>
    <mergeCell ref="P5:P6"/>
    <mergeCell ref="Q5:Q6"/>
    <mergeCell ref="AL5:AL6"/>
    <mergeCell ref="A12:AN12"/>
    <mergeCell ref="AD5:AD6"/>
    <mergeCell ref="AE5:AE6"/>
    <mergeCell ref="AF5:AF6"/>
    <mergeCell ref="AG5:AG6"/>
    <mergeCell ref="AH5:AH6"/>
    <mergeCell ref="AI5:AI6"/>
    <mergeCell ref="X5:X6"/>
    <mergeCell ref="Y5:Y6"/>
    <mergeCell ref="Z5:Z6"/>
    <mergeCell ref="AA5:AA6"/>
    <mergeCell ref="AB5:AB6"/>
    <mergeCell ref="AM5:AM6"/>
    <mergeCell ref="AN5:AN6"/>
    <mergeCell ref="A24:AN24"/>
    <mergeCell ref="A13:AN13"/>
    <mergeCell ref="A14:AN14"/>
    <mergeCell ref="A15:AN15"/>
    <mergeCell ref="A16:AN16"/>
    <mergeCell ref="A17:AN17"/>
    <mergeCell ref="A18:AN18"/>
    <mergeCell ref="A19:AN19"/>
    <mergeCell ref="A20:AN20"/>
    <mergeCell ref="A21:AN21"/>
    <mergeCell ref="A22:AN22"/>
    <mergeCell ref="A23:AN23"/>
    <mergeCell ref="R5:R6"/>
    <mergeCell ref="AK5:AK6"/>
  </mergeCells>
  <pageMargins left="0.11811023622047245" right="0.11811023622047245" top="0.19685039370078741" bottom="0.19685039370078741" header="0.31496062992125984" footer="0.31496062992125984"/>
  <pageSetup paperSize="258"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9"/>
  <sheetViews>
    <sheetView zoomScale="70" zoomScaleNormal="70" workbookViewId="0">
      <selection activeCell="L8" sqref="L8"/>
    </sheetView>
  </sheetViews>
  <sheetFormatPr baseColWidth="10" defaultRowHeight="15" x14ac:dyDescent="0.25"/>
  <cols>
    <col min="2" max="5" width="5.85546875" customWidth="1"/>
    <col min="6" max="6" width="14.7109375" customWidth="1"/>
    <col min="7" max="7" width="14.85546875" customWidth="1"/>
    <col min="8" max="8" width="25.28515625" customWidth="1"/>
    <col min="9" max="9" width="12.7109375" customWidth="1"/>
    <col min="14" max="14" width="17.7109375" customWidth="1"/>
    <col min="28" max="28" width="15.28515625" customWidth="1"/>
  </cols>
  <sheetData>
    <row r="1" spans="1:40" s="1" customFormat="1" ht="83.25" customHeight="1" thickBot="1" x14ac:dyDescent="0.25">
      <c r="A1" s="397" t="s">
        <v>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row>
    <row r="2" spans="1:40" ht="21" customHeight="1" x14ac:dyDescent="0.25">
      <c r="A2" s="460" t="s">
        <v>93</v>
      </c>
      <c r="B2" s="461"/>
      <c r="C2" s="461"/>
      <c r="D2" s="461"/>
      <c r="E2" s="461"/>
      <c r="F2" s="461"/>
      <c r="G2" s="461"/>
      <c r="H2" s="461"/>
      <c r="I2" s="461"/>
      <c r="J2" s="461"/>
      <c r="K2" s="461"/>
      <c r="L2" s="462"/>
      <c r="M2" s="463" t="s">
        <v>221</v>
      </c>
      <c r="N2" s="461"/>
      <c r="O2" s="461"/>
      <c r="P2" s="461"/>
      <c r="Q2" s="461"/>
      <c r="R2" s="461"/>
      <c r="S2" s="461"/>
      <c r="T2" s="461"/>
      <c r="U2" s="461"/>
      <c r="V2" s="461"/>
      <c r="W2" s="461"/>
      <c r="X2" s="461"/>
      <c r="Y2" s="461"/>
      <c r="Z2" s="461"/>
      <c r="AA2" s="461"/>
      <c r="AB2" s="461"/>
      <c r="AC2" s="461"/>
      <c r="AD2" s="462"/>
      <c r="AE2" s="464" t="s">
        <v>222</v>
      </c>
      <c r="AF2" s="464"/>
      <c r="AG2" s="464"/>
      <c r="AH2" s="464"/>
      <c r="AI2" s="464"/>
      <c r="AJ2" s="464"/>
      <c r="AK2" s="464"/>
      <c r="AL2" s="464"/>
      <c r="AM2" s="464"/>
      <c r="AN2" s="465"/>
    </row>
    <row r="3" spans="1:40" ht="24.75" customHeight="1" x14ac:dyDescent="0.25">
      <c r="A3" s="468" t="s">
        <v>174</v>
      </c>
      <c r="B3" s="469"/>
      <c r="C3" s="469"/>
      <c r="D3" s="469"/>
      <c r="E3" s="469"/>
      <c r="F3" s="469"/>
      <c r="G3" s="469"/>
      <c r="H3" s="469"/>
      <c r="I3" s="469"/>
      <c r="J3" s="469"/>
      <c r="K3" s="469"/>
      <c r="L3" s="470"/>
      <c r="M3" s="471" t="s">
        <v>223</v>
      </c>
      <c r="N3" s="469"/>
      <c r="O3" s="469"/>
      <c r="P3" s="469"/>
      <c r="Q3" s="469"/>
      <c r="R3" s="469"/>
      <c r="S3" s="469"/>
      <c r="T3" s="469"/>
      <c r="U3" s="469"/>
      <c r="V3" s="469"/>
      <c r="W3" s="469"/>
      <c r="X3" s="469"/>
      <c r="Y3" s="469"/>
      <c r="Z3" s="469"/>
      <c r="AA3" s="469"/>
      <c r="AB3" s="469"/>
      <c r="AC3" s="469"/>
      <c r="AD3" s="470"/>
      <c r="AE3" s="466"/>
      <c r="AF3" s="466"/>
      <c r="AG3" s="466"/>
      <c r="AH3" s="466"/>
      <c r="AI3" s="466"/>
      <c r="AJ3" s="466"/>
      <c r="AK3" s="466"/>
      <c r="AL3" s="466"/>
      <c r="AM3" s="466"/>
      <c r="AN3" s="467"/>
    </row>
    <row r="4" spans="1:40" x14ac:dyDescent="0.25">
      <c r="A4" s="445" t="s">
        <v>13</v>
      </c>
      <c r="B4" s="446"/>
      <c r="C4" s="446"/>
      <c r="D4" s="446"/>
      <c r="E4" s="446"/>
      <c r="F4" s="446"/>
      <c r="G4" s="446"/>
      <c r="H4" s="446"/>
      <c r="I4" s="446"/>
      <c r="J4" s="446"/>
      <c r="K4" s="446"/>
      <c r="L4" s="446"/>
      <c r="M4" s="446"/>
      <c r="N4" s="446"/>
      <c r="O4" s="447"/>
      <c r="P4" s="448" t="s">
        <v>24</v>
      </c>
      <c r="Q4" s="449"/>
      <c r="R4" s="449"/>
      <c r="S4" s="449"/>
      <c r="T4" s="449"/>
      <c r="U4" s="449"/>
      <c r="V4" s="449"/>
      <c r="W4" s="449"/>
      <c r="X4" s="449"/>
      <c r="Y4" s="449"/>
      <c r="Z4" s="449"/>
      <c r="AA4" s="450"/>
      <c r="AB4" s="451" t="s">
        <v>26</v>
      </c>
      <c r="AC4" s="452"/>
      <c r="AD4" s="452"/>
      <c r="AE4" s="452"/>
      <c r="AF4" s="452"/>
      <c r="AG4" s="452"/>
      <c r="AH4" s="452"/>
      <c r="AI4" s="452"/>
      <c r="AJ4" s="452"/>
      <c r="AK4" s="452"/>
      <c r="AL4" s="452"/>
      <c r="AM4" s="452"/>
      <c r="AN4" s="453"/>
    </row>
    <row r="5" spans="1:40" ht="25.5" customHeight="1" x14ac:dyDescent="0.25">
      <c r="A5" s="454" t="s">
        <v>14</v>
      </c>
      <c r="B5" s="456" t="s">
        <v>15</v>
      </c>
      <c r="C5" s="457"/>
      <c r="D5" s="457"/>
      <c r="E5" s="458"/>
      <c r="F5" s="443" t="s">
        <v>16</v>
      </c>
      <c r="G5" s="443" t="s">
        <v>18</v>
      </c>
      <c r="H5" s="443" t="s">
        <v>17</v>
      </c>
      <c r="I5" s="443" t="s">
        <v>22</v>
      </c>
      <c r="J5" s="443" t="s">
        <v>19</v>
      </c>
      <c r="K5" s="459" t="s">
        <v>20</v>
      </c>
      <c r="L5" s="447"/>
      <c r="M5" s="443" t="s">
        <v>21</v>
      </c>
      <c r="N5" s="443" t="s">
        <v>23</v>
      </c>
      <c r="O5" s="443" t="s">
        <v>25</v>
      </c>
      <c r="P5" s="441" t="s">
        <v>0</v>
      </c>
      <c r="Q5" s="441" t="s">
        <v>1</v>
      </c>
      <c r="R5" s="441" t="s">
        <v>2</v>
      </c>
      <c r="S5" s="441" t="s">
        <v>3</v>
      </c>
      <c r="T5" s="441" t="s">
        <v>4</v>
      </c>
      <c r="U5" s="441" t="s">
        <v>5</v>
      </c>
      <c r="V5" s="441" t="s">
        <v>6</v>
      </c>
      <c r="W5" s="441" t="s">
        <v>7</v>
      </c>
      <c r="X5" s="441" t="s">
        <v>8</v>
      </c>
      <c r="Y5" s="441" t="s">
        <v>9</v>
      </c>
      <c r="Z5" s="441" t="s">
        <v>10</v>
      </c>
      <c r="AA5" s="441" t="s">
        <v>11</v>
      </c>
      <c r="AB5" s="373" t="s">
        <v>98</v>
      </c>
      <c r="AC5" s="430" t="s">
        <v>0</v>
      </c>
      <c r="AD5" s="430" t="s">
        <v>1</v>
      </c>
      <c r="AE5" s="430" t="s">
        <v>2</v>
      </c>
      <c r="AF5" s="430" t="s">
        <v>3</v>
      </c>
      <c r="AG5" s="430" t="s">
        <v>4</v>
      </c>
      <c r="AH5" s="430" t="s">
        <v>5</v>
      </c>
      <c r="AI5" s="430" t="s">
        <v>6</v>
      </c>
      <c r="AJ5" s="430" t="s">
        <v>7</v>
      </c>
      <c r="AK5" s="430" t="s">
        <v>8</v>
      </c>
      <c r="AL5" s="430" t="s">
        <v>9</v>
      </c>
      <c r="AM5" s="430" t="s">
        <v>10</v>
      </c>
      <c r="AN5" s="432" t="s">
        <v>11</v>
      </c>
    </row>
    <row r="6" spans="1:40" ht="24" customHeight="1" x14ac:dyDescent="0.25">
      <c r="A6" s="455"/>
      <c r="B6" s="101">
        <v>1</v>
      </c>
      <c r="C6" s="101">
        <v>2</v>
      </c>
      <c r="D6" s="101">
        <v>3</v>
      </c>
      <c r="E6" s="101">
        <v>4</v>
      </c>
      <c r="F6" s="444"/>
      <c r="G6" s="444"/>
      <c r="H6" s="444"/>
      <c r="I6" s="444"/>
      <c r="J6" s="444"/>
      <c r="K6" s="101" t="s">
        <v>39</v>
      </c>
      <c r="L6" s="101" t="s">
        <v>38</v>
      </c>
      <c r="M6" s="444"/>
      <c r="N6" s="444"/>
      <c r="O6" s="444"/>
      <c r="P6" s="442"/>
      <c r="Q6" s="442"/>
      <c r="R6" s="442"/>
      <c r="S6" s="442"/>
      <c r="T6" s="442"/>
      <c r="U6" s="442"/>
      <c r="V6" s="442"/>
      <c r="W6" s="442"/>
      <c r="X6" s="442"/>
      <c r="Y6" s="442"/>
      <c r="Z6" s="442"/>
      <c r="AA6" s="442"/>
      <c r="AB6" s="374"/>
      <c r="AC6" s="431"/>
      <c r="AD6" s="431"/>
      <c r="AE6" s="431"/>
      <c r="AF6" s="431"/>
      <c r="AG6" s="431"/>
      <c r="AH6" s="431"/>
      <c r="AI6" s="431"/>
      <c r="AJ6" s="431"/>
      <c r="AK6" s="431"/>
      <c r="AL6" s="431"/>
      <c r="AM6" s="431"/>
      <c r="AN6" s="433"/>
    </row>
    <row r="7" spans="1:40" ht="153" x14ac:dyDescent="0.25">
      <c r="A7" s="124">
        <v>1</v>
      </c>
      <c r="B7" s="110" t="s">
        <v>176</v>
      </c>
      <c r="C7" s="113"/>
      <c r="D7" s="113"/>
      <c r="E7" s="110"/>
      <c r="F7" s="114" t="s">
        <v>224</v>
      </c>
      <c r="G7" s="115" t="s">
        <v>225</v>
      </c>
      <c r="H7" s="110" t="s">
        <v>226</v>
      </c>
      <c r="I7" s="110" t="s">
        <v>130</v>
      </c>
      <c r="J7" s="116" t="s">
        <v>227</v>
      </c>
      <c r="K7" s="110" t="s">
        <v>228</v>
      </c>
      <c r="L7" s="116" t="s">
        <v>229</v>
      </c>
      <c r="M7" s="110" t="s">
        <v>46</v>
      </c>
      <c r="N7" s="115" t="s">
        <v>230</v>
      </c>
      <c r="O7" s="110" t="s">
        <v>184</v>
      </c>
      <c r="P7" s="121" t="s">
        <v>185</v>
      </c>
      <c r="Q7" s="121" t="s">
        <v>185</v>
      </c>
      <c r="R7" s="121" t="s">
        <v>185</v>
      </c>
      <c r="S7" s="121" t="s">
        <v>185</v>
      </c>
      <c r="T7" s="121" t="s">
        <v>185</v>
      </c>
      <c r="U7" s="121">
        <f>7/7</f>
        <v>1</v>
      </c>
      <c r="V7" s="121" t="s">
        <v>185</v>
      </c>
      <c r="W7" s="121" t="s">
        <v>185</v>
      </c>
      <c r="X7" s="121" t="s">
        <v>185</v>
      </c>
      <c r="Y7" s="121" t="s">
        <v>185</v>
      </c>
      <c r="Z7" s="121" t="s">
        <v>185</v>
      </c>
      <c r="AA7" s="121">
        <f>2/2</f>
        <v>1</v>
      </c>
      <c r="AB7" s="121">
        <v>1</v>
      </c>
      <c r="AC7" s="125" t="s">
        <v>231</v>
      </c>
      <c r="AD7" s="125" t="s">
        <v>231</v>
      </c>
      <c r="AE7" s="125" t="s">
        <v>231</v>
      </c>
      <c r="AF7" s="125" t="s">
        <v>231</v>
      </c>
      <c r="AG7" s="125" t="s">
        <v>231</v>
      </c>
      <c r="AH7" s="125" t="s">
        <v>231</v>
      </c>
      <c r="AI7" s="125" t="s">
        <v>231</v>
      </c>
      <c r="AJ7" s="125" t="s">
        <v>231</v>
      </c>
      <c r="AK7" s="125" t="s">
        <v>231</v>
      </c>
      <c r="AL7" s="125" t="s">
        <v>231</v>
      </c>
      <c r="AM7" s="125" t="s">
        <v>231</v>
      </c>
      <c r="AN7" s="125" t="s">
        <v>231</v>
      </c>
    </row>
    <row r="8" spans="1:40" ht="153" x14ac:dyDescent="0.25">
      <c r="A8" s="124">
        <v>2</v>
      </c>
      <c r="B8" s="110" t="s">
        <v>176</v>
      </c>
      <c r="C8" s="113"/>
      <c r="D8" s="113"/>
      <c r="E8" s="110"/>
      <c r="F8" s="114" t="s">
        <v>232</v>
      </c>
      <c r="G8" s="115" t="s">
        <v>233</v>
      </c>
      <c r="H8" s="110" t="s">
        <v>234</v>
      </c>
      <c r="I8" s="110" t="s">
        <v>130</v>
      </c>
      <c r="J8" s="116" t="s">
        <v>227</v>
      </c>
      <c r="K8" s="110" t="s">
        <v>235</v>
      </c>
      <c r="L8" s="116" t="s">
        <v>229</v>
      </c>
      <c r="M8" s="110" t="s">
        <v>46</v>
      </c>
      <c r="N8" s="115" t="s">
        <v>230</v>
      </c>
      <c r="O8" s="110" t="s">
        <v>184</v>
      </c>
      <c r="P8" s="121" t="s">
        <v>185</v>
      </c>
      <c r="Q8" s="121" t="s">
        <v>185</v>
      </c>
      <c r="R8" s="121" t="s">
        <v>185</v>
      </c>
      <c r="S8" s="121" t="s">
        <v>185</v>
      </c>
      <c r="T8" s="121" t="s">
        <v>185</v>
      </c>
      <c r="U8" s="121">
        <f>49/51</f>
        <v>0.96078431372549022</v>
      </c>
      <c r="V8" s="121" t="s">
        <v>185</v>
      </c>
      <c r="W8" s="121" t="s">
        <v>185</v>
      </c>
      <c r="X8" s="121" t="s">
        <v>185</v>
      </c>
      <c r="Y8" s="121" t="s">
        <v>185</v>
      </c>
      <c r="Z8" s="121" t="s">
        <v>185</v>
      </c>
      <c r="AA8" s="121">
        <f>26/26</f>
        <v>1</v>
      </c>
      <c r="AB8" s="121">
        <v>0.97499999999999998</v>
      </c>
      <c r="AC8" s="125" t="s">
        <v>231</v>
      </c>
      <c r="AD8" s="125" t="s">
        <v>231</v>
      </c>
      <c r="AE8" s="125" t="s">
        <v>231</v>
      </c>
      <c r="AF8" s="125" t="s">
        <v>231</v>
      </c>
      <c r="AG8" s="125" t="s">
        <v>231</v>
      </c>
      <c r="AH8" s="125" t="s">
        <v>231</v>
      </c>
      <c r="AI8" s="125" t="s">
        <v>231</v>
      </c>
      <c r="AJ8" s="125" t="s">
        <v>231</v>
      </c>
      <c r="AK8" s="125" t="s">
        <v>231</v>
      </c>
      <c r="AL8" s="125" t="s">
        <v>231</v>
      </c>
      <c r="AM8" s="125" t="s">
        <v>231</v>
      </c>
      <c r="AN8" s="125" t="s">
        <v>231</v>
      </c>
    </row>
    <row r="9" spans="1:40" ht="230.25" customHeight="1" x14ac:dyDescent="0.25">
      <c r="A9" s="124">
        <v>3</v>
      </c>
      <c r="B9" s="110" t="s">
        <v>176</v>
      </c>
      <c r="C9" s="113"/>
      <c r="D9" s="113"/>
      <c r="E9" s="110"/>
      <c r="F9" s="114" t="s">
        <v>236</v>
      </c>
      <c r="G9" s="115" t="s">
        <v>237</v>
      </c>
      <c r="H9" s="110" t="s">
        <v>238</v>
      </c>
      <c r="I9" s="110" t="s">
        <v>193</v>
      </c>
      <c r="J9" s="116" t="s">
        <v>194</v>
      </c>
      <c r="K9" s="110" t="s">
        <v>195</v>
      </c>
      <c r="L9" s="116" t="s">
        <v>28</v>
      </c>
      <c r="M9" s="110" t="s">
        <v>46</v>
      </c>
      <c r="N9" s="115" t="s">
        <v>239</v>
      </c>
      <c r="O9" s="110" t="s">
        <v>184</v>
      </c>
      <c r="P9" s="121">
        <f>79/80</f>
        <v>0.98750000000000004</v>
      </c>
      <c r="Q9" s="121">
        <f>63/64</f>
        <v>0.984375</v>
      </c>
      <c r="R9" s="121">
        <v>1</v>
      </c>
      <c r="S9" s="121">
        <f>64/65</f>
        <v>0.98461538461538467</v>
      </c>
      <c r="T9" s="121">
        <f>66/67</f>
        <v>0.9850746268656716</v>
      </c>
      <c r="U9" s="121">
        <f>66/70</f>
        <v>0.94285714285714284</v>
      </c>
      <c r="V9" s="121">
        <f>69/70</f>
        <v>0.98571428571428577</v>
      </c>
      <c r="W9" s="121">
        <f>72/77</f>
        <v>0.93506493506493504</v>
      </c>
      <c r="X9" s="121">
        <f>57/64</f>
        <v>0.890625</v>
      </c>
      <c r="Y9" s="121">
        <f>100</f>
        <v>100</v>
      </c>
      <c r="Z9" s="121">
        <f>50/60</f>
        <v>0.83333333333333337</v>
      </c>
      <c r="AA9" s="121">
        <f>56/60</f>
        <v>0.93333333333333335</v>
      </c>
      <c r="AB9" s="121">
        <v>0.86410259740259743</v>
      </c>
      <c r="AC9" s="125" t="s">
        <v>231</v>
      </c>
      <c r="AD9" s="125" t="s">
        <v>231</v>
      </c>
      <c r="AE9" s="125" t="s">
        <v>231</v>
      </c>
      <c r="AF9" s="125" t="s">
        <v>231</v>
      </c>
      <c r="AG9" s="125" t="s">
        <v>231</v>
      </c>
      <c r="AH9" s="125" t="s">
        <v>231</v>
      </c>
      <c r="AI9" s="125" t="s">
        <v>231</v>
      </c>
      <c r="AJ9" s="125" t="s">
        <v>231</v>
      </c>
      <c r="AK9" s="125" t="s">
        <v>231</v>
      </c>
      <c r="AL9" s="125" t="s">
        <v>231</v>
      </c>
      <c r="AM9" s="125" t="s">
        <v>231</v>
      </c>
      <c r="AN9" s="125" t="s">
        <v>231</v>
      </c>
    </row>
    <row r="10" spans="1:40" x14ac:dyDescent="0.25">
      <c r="A10" s="473" t="s">
        <v>27</v>
      </c>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5"/>
    </row>
    <row r="11" spans="1:40" ht="53.25" customHeight="1" x14ac:dyDescent="0.25">
      <c r="A11" s="434" t="s">
        <v>240</v>
      </c>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row>
    <row r="12" spans="1:40" ht="33.75" customHeight="1" x14ac:dyDescent="0.25">
      <c r="A12" s="434" t="s">
        <v>241</v>
      </c>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row>
    <row r="13" spans="1:40" ht="33.75" customHeight="1" x14ac:dyDescent="0.25">
      <c r="A13" s="434" t="s">
        <v>242</v>
      </c>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row>
    <row r="14" spans="1:40" ht="33.75" customHeight="1" x14ac:dyDescent="0.25">
      <c r="A14" s="434" t="s">
        <v>243</v>
      </c>
      <c r="B14" s="434"/>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row>
    <row r="15" spans="1:40" ht="33.75" customHeight="1" x14ac:dyDescent="0.25">
      <c r="A15" s="434" t="s">
        <v>244</v>
      </c>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row>
    <row r="16" spans="1:40" ht="33.75" customHeight="1" x14ac:dyDescent="0.25">
      <c r="A16" s="434" t="s">
        <v>245</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row>
    <row r="17" spans="1:40" ht="53.25" customHeight="1" x14ac:dyDescent="0.25">
      <c r="A17" s="434" t="s">
        <v>246</v>
      </c>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row>
    <row r="18" spans="1:40" ht="33" customHeight="1" x14ac:dyDescent="0.25">
      <c r="A18" s="434" t="s">
        <v>247</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row>
    <row r="19" spans="1:40" ht="33" customHeight="1" x14ac:dyDescent="0.25">
      <c r="A19" s="434" t="s">
        <v>248</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row>
    <row r="20" spans="1:40" ht="33" customHeight="1" x14ac:dyDescent="0.25">
      <c r="A20" s="434" t="s">
        <v>249</v>
      </c>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row>
    <row r="21" spans="1:40" ht="33" customHeight="1" x14ac:dyDescent="0.25">
      <c r="A21" s="434" t="s">
        <v>250</v>
      </c>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row>
    <row r="22" spans="1:40" ht="33" customHeight="1" x14ac:dyDescent="0.25">
      <c r="A22" s="434" t="s">
        <v>251</v>
      </c>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row>
    <row r="23" spans="1:40" ht="36.75" hidden="1" customHeight="1" x14ac:dyDescent="0.25">
      <c r="A23" s="434" t="s">
        <v>252</v>
      </c>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row>
    <row r="24" spans="1:40" ht="25.5" hidden="1" customHeight="1" x14ac:dyDescent="0.25">
      <c r="A24" s="434" t="s">
        <v>253</v>
      </c>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row>
    <row r="25" spans="1:40" ht="28.5" hidden="1" customHeight="1" x14ac:dyDescent="0.25">
      <c r="A25" s="435" t="s">
        <v>254</v>
      </c>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7"/>
    </row>
    <row r="26" spans="1:40" ht="28.5" customHeight="1" x14ac:dyDescent="0.25">
      <c r="A26" s="472"/>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row>
    <row r="27" spans="1:40" ht="26.25" customHeight="1" x14ac:dyDescent="0.25">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row>
    <row r="28" spans="1:40" ht="28.5" customHeight="1" x14ac:dyDescent="0.25">
      <c r="A28" s="472"/>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row>
    <row r="29" spans="1:40" ht="33.75" customHeight="1" x14ac:dyDescent="0.25">
      <c r="A29" s="472"/>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row>
  </sheetData>
  <mergeCells count="65">
    <mergeCell ref="W5:W6"/>
    <mergeCell ref="K5:L5"/>
    <mergeCell ref="M5:M6"/>
    <mergeCell ref="N5:N6"/>
    <mergeCell ref="A1:AN1"/>
    <mergeCell ref="A2:L2"/>
    <mergeCell ref="M2:AD2"/>
    <mergeCell ref="AE2:AN3"/>
    <mergeCell ref="A3:L3"/>
    <mergeCell ref="M3:AD3"/>
    <mergeCell ref="AC5:AC6"/>
    <mergeCell ref="S5:S6"/>
    <mergeCell ref="T5:T6"/>
    <mergeCell ref="AJ5:AJ6"/>
    <mergeCell ref="A4:O4"/>
    <mergeCell ref="P4:AA4"/>
    <mergeCell ref="AB4:AN4"/>
    <mergeCell ref="A5:A6"/>
    <mergeCell ref="B5:E5"/>
    <mergeCell ref="F5:F6"/>
    <mergeCell ref="G5:G6"/>
    <mergeCell ref="H5:H6"/>
    <mergeCell ref="I5:I6"/>
    <mergeCell ref="J5:J6"/>
    <mergeCell ref="U5:U6"/>
    <mergeCell ref="V5:V6"/>
    <mergeCell ref="O5:O6"/>
    <mergeCell ref="P5:P6"/>
    <mergeCell ref="Q5:Q6"/>
    <mergeCell ref="AL5:AL6"/>
    <mergeCell ref="A10:AN10"/>
    <mergeCell ref="AD5:AD6"/>
    <mergeCell ref="AE5:AE6"/>
    <mergeCell ref="AF5:AF6"/>
    <mergeCell ref="AG5:AG6"/>
    <mergeCell ref="AH5:AH6"/>
    <mergeCell ref="AI5:AI6"/>
    <mergeCell ref="X5:X6"/>
    <mergeCell ref="Y5:Y6"/>
    <mergeCell ref="Z5:Z6"/>
    <mergeCell ref="AA5:AA6"/>
    <mergeCell ref="AB5:AB6"/>
    <mergeCell ref="AM5:AM6"/>
    <mergeCell ref="AN5:AN6"/>
    <mergeCell ref="A22:AN22"/>
    <mergeCell ref="A11:AN11"/>
    <mergeCell ref="A12:AN12"/>
    <mergeCell ref="A13:AN13"/>
    <mergeCell ref="A14:AN14"/>
    <mergeCell ref="A15:AN15"/>
    <mergeCell ref="A16:AN16"/>
    <mergeCell ref="A17:AN17"/>
    <mergeCell ref="A18:AN18"/>
    <mergeCell ref="A19:AN19"/>
    <mergeCell ref="A20:AN20"/>
    <mergeCell ref="A21:AN21"/>
    <mergeCell ref="R5:R6"/>
    <mergeCell ref="AK5:AK6"/>
    <mergeCell ref="A29:AN29"/>
    <mergeCell ref="A23:AN23"/>
    <mergeCell ref="A24:AN24"/>
    <mergeCell ref="A25:AN25"/>
    <mergeCell ref="A26:AN26"/>
    <mergeCell ref="A27:AN27"/>
    <mergeCell ref="A28:AN28"/>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2"/>
  <sheetViews>
    <sheetView zoomScale="90" zoomScaleNormal="90" zoomScalePageLayoutView="40" workbookViewId="0">
      <selection activeCell="N9" sqref="N9"/>
    </sheetView>
  </sheetViews>
  <sheetFormatPr baseColWidth="10" defaultColWidth="6.7109375" defaultRowHeight="12.75" x14ac:dyDescent="0.2"/>
  <cols>
    <col min="1" max="1" width="3.7109375" style="1" customWidth="1"/>
    <col min="2" max="2" width="5" style="1" customWidth="1"/>
    <col min="3" max="5" width="4.7109375" style="1" customWidth="1"/>
    <col min="6" max="6" width="12.7109375" style="1" customWidth="1"/>
    <col min="7" max="7" width="10.5703125" style="1" customWidth="1"/>
    <col min="8" max="8" width="15.7109375" style="1" customWidth="1"/>
    <col min="9" max="9" width="13.7109375" style="1" customWidth="1"/>
    <col min="10" max="11" width="6.140625" style="1" customWidth="1"/>
    <col min="12" max="12" width="7.7109375" style="1" customWidth="1"/>
    <col min="13" max="13" width="9.5703125" style="1" customWidth="1"/>
    <col min="14" max="14" width="21.42578125" style="1" customWidth="1"/>
    <col min="15" max="15" width="15.42578125" style="1" customWidth="1"/>
    <col min="16" max="20" width="6.7109375" style="1"/>
    <col min="21" max="21" width="6.7109375" style="1" customWidth="1"/>
    <col min="22" max="26" width="6.7109375" style="1"/>
    <col min="27" max="27" width="5.85546875" style="1" customWidth="1"/>
    <col min="28" max="28" width="9.7109375" style="1" customWidth="1"/>
    <col min="29" max="33" width="6.7109375" style="1"/>
    <col min="34" max="34" width="10.7109375" style="1" customWidth="1"/>
    <col min="35" max="39" width="6.7109375" style="1"/>
    <col min="40" max="40" width="11.140625" style="1" customWidth="1"/>
    <col min="41" max="256" width="6.7109375" style="126"/>
    <col min="257" max="257" width="3.7109375" style="126" customWidth="1"/>
    <col min="258" max="258" width="5" style="126" customWidth="1"/>
    <col min="259" max="261" width="4.7109375" style="126" customWidth="1"/>
    <col min="262" max="262" width="12.7109375" style="126" customWidth="1"/>
    <col min="263" max="263" width="10.5703125" style="126" customWidth="1"/>
    <col min="264" max="264" width="15.7109375" style="126" customWidth="1"/>
    <col min="265" max="265" width="13.7109375" style="126" customWidth="1"/>
    <col min="266" max="267" width="6.140625" style="126" customWidth="1"/>
    <col min="268" max="268" width="7.7109375" style="126" customWidth="1"/>
    <col min="269" max="269" width="9.5703125" style="126" customWidth="1"/>
    <col min="270" max="270" width="21.42578125" style="126" customWidth="1"/>
    <col min="271" max="271" width="15.42578125" style="126" customWidth="1"/>
    <col min="272" max="276" width="6.7109375" style="126"/>
    <col min="277" max="277" width="6.7109375" style="126" customWidth="1"/>
    <col min="278" max="282" width="6.7109375" style="126"/>
    <col min="283" max="283" width="5.85546875" style="126" customWidth="1"/>
    <col min="284" max="284" width="9.7109375" style="126" customWidth="1"/>
    <col min="285" max="289" width="6.7109375" style="126"/>
    <col min="290" max="290" width="10.7109375" style="126" customWidth="1"/>
    <col min="291" max="295" width="6.7109375" style="126"/>
    <col min="296" max="296" width="11.140625" style="126" customWidth="1"/>
    <col min="297" max="512" width="6.7109375" style="126"/>
    <col min="513" max="513" width="3.7109375" style="126" customWidth="1"/>
    <col min="514" max="514" width="5" style="126" customWidth="1"/>
    <col min="515" max="517" width="4.7109375" style="126" customWidth="1"/>
    <col min="518" max="518" width="12.7109375" style="126" customWidth="1"/>
    <col min="519" max="519" width="10.5703125" style="126" customWidth="1"/>
    <col min="520" max="520" width="15.7109375" style="126" customWidth="1"/>
    <col min="521" max="521" width="13.7109375" style="126" customWidth="1"/>
    <col min="522" max="523" width="6.140625" style="126" customWidth="1"/>
    <col min="524" max="524" width="7.7109375" style="126" customWidth="1"/>
    <col min="525" max="525" width="9.5703125" style="126" customWidth="1"/>
    <col min="526" max="526" width="21.42578125" style="126" customWidth="1"/>
    <col min="527" max="527" width="15.42578125" style="126" customWidth="1"/>
    <col min="528" max="532" width="6.7109375" style="126"/>
    <col min="533" max="533" width="6.7109375" style="126" customWidth="1"/>
    <col min="534" max="538" width="6.7109375" style="126"/>
    <col min="539" max="539" width="5.85546875" style="126" customWidth="1"/>
    <col min="540" max="540" width="9.7109375" style="126" customWidth="1"/>
    <col min="541" max="545" width="6.7109375" style="126"/>
    <col min="546" max="546" width="10.7109375" style="126" customWidth="1"/>
    <col min="547" max="551" width="6.7109375" style="126"/>
    <col min="552" max="552" width="11.140625" style="126" customWidth="1"/>
    <col min="553" max="768" width="6.7109375" style="126"/>
    <col min="769" max="769" width="3.7109375" style="126" customWidth="1"/>
    <col min="770" max="770" width="5" style="126" customWidth="1"/>
    <col min="771" max="773" width="4.7109375" style="126" customWidth="1"/>
    <col min="774" max="774" width="12.7109375" style="126" customWidth="1"/>
    <col min="775" max="775" width="10.5703125" style="126" customWidth="1"/>
    <col min="776" max="776" width="15.7109375" style="126" customWidth="1"/>
    <col min="777" max="777" width="13.7109375" style="126" customWidth="1"/>
    <col min="778" max="779" width="6.140625" style="126" customWidth="1"/>
    <col min="780" max="780" width="7.7109375" style="126" customWidth="1"/>
    <col min="781" max="781" width="9.5703125" style="126" customWidth="1"/>
    <col min="782" max="782" width="21.42578125" style="126" customWidth="1"/>
    <col min="783" max="783" width="15.42578125" style="126" customWidth="1"/>
    <col min="784" max="788" width="6.7109375" style="126"/>
    <col min="789" max="789" width="6.7109375" style="126" customWidth="1"/>
    <col min="790" max="794" width="6.7109375" style="126"/>
    <col min="795" max="795" width="5.85546875" style="126" customWidth="1"/>
    <col min="796" max="796" width="9.7109375" style="126" customWidth="1"/>
    <col min="797" max="801" width="6.7109375" style="126"/>
    <col min="802" max="802" width="10.7109375" style="126" customWidth="1"/>
    <col min="803" max="807" width="6.7109375" style="126"/>
    <col min="808" max="808" width="11.140625" style="126" customWidth="1"/>
    <col min="809" max="1024" width="6.7109375" style="126"/>
    <col min="1025" max="1025" width="3.7109375" style="126" customWidth="1"/>
    <col min="1026" max="1026" width="5" style="126" customWidth="1"/>
    <col min="1027" max="1029" width="4.7109375" style="126" customWidth="1"/>
    <col min="1030" max="1030" width="12.7109375" style="126" customWidth="1"/>
    <col min="1031" max="1031" width="10.5703125" style="126" customWidth="1"/>
    <col min="1032" max="1032" width="15.7109375" style="126" customWidth="1"/>
    <col min="1033" max="1033" width="13.7109375" style="126" customWidth="1"/>
    <col min="1034" max="1035" width="6.140625" style="126" customWidth="1"/>
    <col min="1036" max="1036" width="7.7109375" style="126" customWidth="1"/>
    <col min="1037" max="1037" width="9.5703125" style="126" customWidth="1"/>
    <col min="1038" max="1038" width="21.42578125" style="126" customWidth="1"/>
    <col min="1039" max="1039" width="15.42578125" style="126" customWidth="1"/>
    <col min="1040" max="1044" width="6.7109375" style="126"/>
    <col min="1045" max="1045" width="6.7109375" style="126" customWidth="1"/>
    <col min="1046" max="1050" width="6.7109375" style="126"/>
    <col min="1051" max="1051" width="5.85546875" style="126" customWidth="1"/>
    <col min="1052" max="1052" width="9.7109375" style="126" customWidth="1"/>
    <col min="1053" max="1057" width="6.7109375" style="126"/>
    <col min="1058" max="1058" width="10.7109375" style="126" customWidth="1"/>
    <col min="1059" max="1063" width="6.7109375" style="126"/>
    <col min="1064" max="1064" width="11.140625" style="126" customWidth="1"/>
    <col min="1065" max="1280" width="6.7109375" style="126"/>
    <col min="1281" max="1281" width="3.7109375" style="126" customWidth="1"/>
    <col min="1282" max="1282" width="5" style="126" customWidth="1"/>
    <col min="1283" max="1285" width="4.7109375" style="126" customWidth="1"/>
    <col min="1286" max="1286" width="12.7109375" style="126" customWidth="1"/>
    <col min="1287" max="1287" width="10.5703125" style="126" customWidth="1"/>
    <col min="1288" max="1288" width="15.7109375" style="126" customWidth="1"/>
    <col min="1289" max="1289" width="13.7109375" style="126" customWidth="1"/>
    <col min="1290" max="1291" width="6.140625" style="126" customWidth="1"/>
    <col min="1292" max="1292" width="7.7109375" style="126" customWidth="1"/>
    <col min="1293" max="1293" width="9.5703125" style="126" customWidth="1"/>
    <col min="1294" max="1294" width="21.42578125" style="126" customWidth="1"/>
    <col min="1295" max="1295" width="15.42578125" style="126" customWidth="1"/>
    <col min="1296" max="1300" width="6.7109375" style="126"/>
    <col min="1301" max="1301" width="6.7109375" style="126" customWidth="1"/>
    <col min="1302" max="1306" width="6.7109375" style="126"/>
    <col min="1307" max="1307" width="5.85546875" style="126" customWidth="1"/>
    <col min="1308" max="1308" width="9.7109375" style="126" customWidth="1"/>
    <col min="1309" max="1313" width="6.7109375" style="126"/>
    <col min="1314" max="1314" width="10.7109375" style="126" customWidth="1"/>
    <col min="1315" max="1319" width="6.7109375" style="126"/>
    <col min="1320" max="1320" width="11.140625" style="126" customWidth="1"/>
    <col min="1321" max="1536" width="6.7109375" style="126"/>
    <col min="1537" max="1537" width="3.7109375" style="126" customWidth="1"/>
    <col min="1538" max="1538" width="5" style="126" customWidth="1"/>
    <col min="1539" max="1541" width="4.7109375" style="126" customWidth="1"/>
    <col min="1542" max="1542" width="12.7109375" style="126" customWidth="1"/>
    <col min="1543" max="1543" width="10.5703125" style="126" customWidth="1"/>
    <col min="1544" max="1544" width="15.7109375" style="126" customWidth="1"/>
    <col min="1545" max="1545" width="13.7109375" style="126" customWidth="1"/>
    <col min="1546" max="1547" width="6.140625" style="126" customWidth="1"/>
    <col min="1548" max="1548" width="7.7109375" style="126" customWidth="1"/>
    <col min="1549" max="1549" width="9.5703125" style="126" customWidth="1"/>
    <col min="1550" max="1550" width="21.42578125" style="126" customWidth="1"/>
    <col min="1551" max="1551" width="15.42578125" style="126" customWidth="1"/>
    <col min="1552" max="1556" width="6.7109375" style="126"/>
    <col min="1557" max="1557" width="6.7109375" style="126" customWidth="1"/>
    <col min="1558" max="1562" width="6.7109375" style="126"/>
    <col min="1563" max="1563" width="5.85546875" style="126" customWidth="1"/>
    <col min="1564" max="1564" width="9.7109375" style="126" customWidth="1"/>
    <col min="1565" max="1569" width="6.7109375" style="126"/>
    <col min="1570" max="1570" width="10.7109375" style="126" customWidth="1"/>
    <col min="1571" max="1575" width="6.7109375" style="126"/>
    <col min="1576" max="1576" width="11.140625" style="126" customWidth="1"/>
    <col min="1577" max="1792" width="6.7109375" style="126"/>
    <col min="1793" max="1793" width="3.7109375" style="126" customWidth="1"/>
    <col min="1794" max="1794" width="5" style="126" customWidth="1"/>
    <col min="1795" max="1797" width="4.7109375" style="126" customWidth="1"/>
    <col min="1798" max="1798" width="12.7109375" style="126" customWidth="1"/>
    <col min="1799" max="1799" width="10.5703125" style="126" customWidth="1"/>
    <col min="1800" max="1800" width="15.7109375" style="126" customWidth="1"/>
    <col min="1801" max="1801" width="13.7109375" style="126" customWidth="1"/>
    <col min="1802" max="1803" width="6.140625" style="126" customWidth="1"/>
    <col min="1804" max="1804" width="7.7109375" style="126" customWidth="1"/>
    <col min="1805" max="1805" width="9.5703125" style="126" customWidth="1"/>
    <col min="1806" max="1806" width="21.42578125" style="126" customWidth="1"/>
    <col min="1807" max="1807" width="15.42578125" style="126" customWidth="1"/>
    <col min="1808" max="1812" width="6.7109375" style="126"/>
    <col min="1813" max="1813" width="6.7109375" style="126" customWidth="1"/>
    <col min="1814" max="1818" width="6.7109375" style="126"/>
    <col min="1819" max="1819" width="5.85546875" style="126" customWidth="1"/>
    <col min="1820" max="1820" width="9.7109375" style="126" customWidth="1"/>
    <col min="1821" max="1825" width="6.7109375" style="126"/>
    <col min="1826" max="1826" width="10.7109375" style="126" customWidth="1"/>
    <col min="1827" max="1831" width="6.7109375" style="126"/>
    <col min="1832" max="1832" width="11.140625" style="126" customWidth="1"/>
    <col min="1833" max="2048" width="6.7109375" style="126"/>
    <col min="2049" max="2049" width="3.7109375" style="126" customWidth="1"/>
    <col min="2050" max="2050" width="5" style="126" customWidth="1"/>
    <col min="2051" max="2053" width="4.7109375" style="126" customWidth="1"/>
    <col min="2054" max="2054" width="12.7109375" style="126" customWidth="1"/>
    <col min="2055" max="2055" width="10.5703125" style="126" customWidth="1"/>
    <col min="2056" max="2056" width="15.7109375" style="126" customWidth="1"/>
    <col min="2057" max="2057" width="13.7109375" style="126" customWidth="1"/>
    <col min="2058" max="2059" width="6.140625" style="126" customWidth="1"/>
    <col min="2060" max="2060" width="7.7109375" style="126" customWidth="1"/>
    <col min="2061" max="2061" width="9.5703125" style="126" customWidth="1"/>
    <col min="2062" max="2062" width="21.42578125" style="126" customWidth="1"/>
    <col min="2063" max="2063" width="15.42578125" style="126" customWidth="1"/>
    <col min="2064" max="2068" width="6.7109375" style="126"/>
    <col min="2069" max="2069" width="6.7109375" style="126" customWidth="1"/>
    <col min="2070" max="2074" width="6.7109375" style="126"/>
    <col min="2075" max="2075" width="5.85546875" style="126" customWidth="1"/>
    <col min="2076" max="2076" width="9.7109375" style="126" customWidth="1"/>
    <col min="2077" max="2081" width="6.7109375" style="126"/>
    <col min="2082" max="2082" width="10.7109375" style="126" customWidth="1"/>
    <col min="2083" max="2087" width="6.7109375" style="126"/>
    <col min="2088" max="2088" width="11.140625" style="126" customWidth="1"/>
    <col min="2089" max="2304" width="6.7109375" style="126"/>
    <col min="2305" max="2305" width="3.7109375" style="126" customWidth="1"/>
    <col min="2306" max="2306" width="5" style="126" customWidth="1"/>
    <col min="2307" max="2309" width="4.7109375" style="126" customWidth="1"/>
    <col min="2310" max="2310" width="12.7109375" style="126" customWidth="1"/>
    <col min="2311" max="2311" width="10.5703125" style="126" customWidth="1"/>
    <col min="2312" max="2312" width="15.7109375" style="126" customWidth="1"/>
    <col min="2313" max="2313" width="13.7109375" style="126" customWidth="1"/>
    <col min="2314" max="2315" width="6.140625" style="126" customWidth="1"/>
    <col min="2316" max="2316" width="7.7109375" style="126" customWidth="1"/>
    <col min="2317" max="2317" width="9.5703125" style="126" customWidth="1"/>
    <col min="2318" max="2318" width="21.42578125" style="126" customWidth="1"/>
    <col min="2319" max="2319" width="15.42578125" style="126" customWidth="1"/>
    <col min="2320" max="2324" width="6.7109375" style="126"/>
    <col min="2325" max="2325" width="6.7109375" style="126" customWidth="1"/>
    <col min="2326" max="2330" width="6.7109375" style="126"/>
    <col min="2331" max="2331" width="5.85546875" style="126" customWidth="1"/>
    <col min="2332" max="2332" width="9.7109375" style="126" customWidth="1"/>
    <col min="2333" max="2337" width="6.7109375" style="126"/>
    <col min="2338" max="2338" width="10.7109375" style="126" customWidth="1"/>
    <col min="2339" max="2343" width="6.7109375" style="126"/>
    <col min="2344" max="2344" width="11.140625" style="126" customWidth="1"/>
    <col min="2345" max="2560" width="6.7109375" style="126"/>
    <col min="2561" max="2561" width="3.7109375" style="126" customWidth="1"/>
    <col min="2562" max="2562" width="5" style="126" customWidth="1"/>
    <col min="2563" max="2565" width="4.7109375" style="126" customWidth="1"/>
    <col min="2566" max="2566" width="12.7109375" style="126" customWidth="1"/>
    <col min="2567" max="2567" width="10.5703125" style="126" customWidth="1"/>
    <col min="2568" max="2568" width="15.7109375" style="126" customWidth="1"/>
    <col min="2569" max="2569" width="13.7109375" style="126" customWidth="1"/>
    <col min="2570" max="2571" width="6.140625" style="126" customWidth="1"/>
    <col min="2572" max="2572" width="7.7109375" style="126" customWidth="1"/>
    <col min="2573" max="2573" width="9.5703125" style="126" customWidth="1"/>
    <col min="2574" max="2574" width="21.42578125" style="126" customWidth="1"/>
    <col min="2575" max="2575" width="15.42578125" style="126" customWidth="1"/>
    <col min="2576" max="2580" width="6.7109375" style="126"/>
    <col min="2581" max="2581" width="6.7109375" style="126" customWidth="1"/>
    <col min="2582" max="2586" width="6.7109375" style="126"/>
    <col min="2587" max="2587" width="5.85546875" style="126" customWidth="1"/>
    <col min="2588" max="2588" width="9.7109375" style="126" customWidth="1"/>
    <col min="2589" max="2593" width="6.7109375" style="126"/>
    <col min="2594" max="2594" width="10.7109375" style="126" customWidth="1"/>
    <col min="2595" max="2599" width="6.7109375" style="126"/>
    <col min="2600" max="2600" width="11.140625" style="126" customWidth="1"/>
    <col min="2601" max="2816" width="6.7109375" style="126"/>
    <col min="2817" max="2817" width="3.7109375" style="126" customWidth="1"/>
    <col min="2818" max="2818" width="5" style="126" customWidth="1"/>
    <col min="2819" max="2821" width="4.7109375" style="126" customWidth="1"/>
    <col min="2822" max="2822" width="12.7109375" style="126" customWidth="1"/>
    <col min="2823" max="2823" width="10.5703125" style="126" customWidth="1"/>
    <col min="2824" max="2824" width="15.7109375" style="126" customWidth="1"/>
    <col min="2825" max="2825" width="13.7109375" style="126" customWidth="1"/>
    <col min="2826" max="2827" width="6.140625" style="126" customWidth="1"/>
    <col min="2828" max="2828" width="7.7109375" style="126" customWidth="1"/>
    <col min="2829" max="2829" width="9.5703125" style="126" customWidth="1"/>
    <col min="2830" max="2830" width="21.42578125" style="126" customWidth="1"/>
    <col min="2831" max="2831" width="15.42578125" style="126" customWidth="1"/>
    <col min="2832" max="2836" width="6.7109375" style="126"/>
    <col min="2837" max="2837" width="6.7109375" style="126" customWidth="1"/>
    <col min="2838" max="2842" width="6.7109375" style="126"/>
    <col min="2843" max="2843" width="5.85546875" style="126" customWidth="1"/>
    <col min="2844" max="2844" width="9.7109375" style="126" customWidth="1"/>
    <col min="2845" max="2849" width="6.7109375" style="126"/>
    <col min="2850" max="2850" width="10.7109375" style="126" customWidth="1"/>
    <col min="2851" max="2855" width="6.7109375" style="126"/>
    <col min="2856" max="2856" width="11.140625" style="126" customWidth="1"/>
    <col min="2857" max="3072" width="6.7109375" style="126"/>
    <col min="3073" max="3073" width="3.7109375" style="126" customWidth="1"/>
    <col min="3074" max="3074" width="5" style="126" customWidth="1"/>
    <col min="3075" max="3077" width="4.7109375" style="126" customWidth="1"/>
    <col min="3078" max="3078" width="12.7109375" style="126" customWidth="1"/>
    <col min="3079" max="3079" width="10.5703125" style="126" customWidth="1"/>
    <col min="3080" max="3080" width="15.7109375" style="126" customWidth="1"/>
    <col min="3081" max="3081" width="13.7109375" style="126" customWidth="1"/>
    <col min="3082" max="3083" width="6.140625" style="126" customWidth="1"/>
    <col min="3084" max="3084" width="7.7109375" style="126" customWidth="1"/>
    <col min="3085" max="3085" width="9.5703125" style="126" customWidth="1"/>
    <col min="3086" max="3086" width="21.42578125" style="126" customWidth="1"/>
    <col min="3087" max="3087" width="15.42578125" style="126" customWidth="1"/>
    <col min="3088" max="3092" width="6.7109375" style="126"/>
    <col min="3093" max="3093" width="6.7109375" style="126" customWidth="1"/>
    <col min="3094" max="3098" width="6.7109375" style="126"/>
    <col min="3099" max="3099" width="5.85546875" style="126" customWidth="1"/>
    <col min="3100" max="3100" width="9.7109375" style="126" customWidth="1"/>
    <col min="3101" max="3105" width="6.7109375" style="126"/>
    <col min="3106" max="3106" width="10.7109375" style="126" customWidth="1"/>
    <col min="3107" max="3111" width="6.7109375" style="126"/>
    <col min="3112" max="3112" width="11.140625" style="126" customWidth="1"/>
    <col min="3113" max="3328" width="6.7109375" style="126"/>
    <col min="3329" max="3329" width="3.7109375" style="126" customWidth="1"/>
    <col min="3330" max="3330" width="5" style="126" customWidth="1"/>
    <col min="3331" max="3333" width="4.7109375" style="126" customWidth="1"/>
    <col min="3334" max="3334" width="12.7109375" style="126" customWidth="1"/>
    <col min="3335" max="3335" width="10.5703125" style="126" customWidth="1"/>
    <col min="3336" max="3336" width="15.7109375" style="126" customWidth="1"/>
    <col min="3337" max="3337" width="13.7109375" style="126" customWidth="1"/>
    <col min="3338" max="3339" width="6.140625" style="126" customWidth="1"/>
    <col min="3340" max="3340" width="7.7109375" style="126" customWidth="1"/>
    <col min="3341" max="3341" width="9.5703125" style="126" customWidth="1"/>
    <col min="3342" max="3342" width="21.42578125" style="126" customWidth="1"/>
    <col min="3343" max="3343" width="15.42578125" style="126" customWidth="1"/>
    <col min="3344" max="3348" width="6.7109375" style="126"/>
    <col min="3349" max="3349" width="6.7109375" style="126" customWidth="1"/>
    <col min="3350" max="3354" width="6.7109375" style="126"/>
    <col min="3355" max="3355" width="5.85546875" style="126" customWidth="1"/>
    <col min="3356" max="3356" width="9.7109375" style="126" customWidth="1"/>
    <col min="3357" max="3361" width="6.7109375" style="126"/>
    <col min="3362" max="3362" width="10.7109375" style="126" customWidth="1"/>
    <col min="3363" max="3367" width="6.7109375" style="126"/>
    <col min="3368" max="3368" width="11.140625" style="126" customWidth="1"/>
    <col min="3369" max="3584" width="6.7109375" style="126"/>
    <col min="3585" max="3585" width="3.7109375" style="126" customWidth="1"/>
    <col min="3586" max="3586" width="5" style="126" customWidth="1"/>
    <col min="3587" max="3589" width="4.7109375" style="126" customWidth="1"/>
    <col min="3590" max="3590" width="12.7109375" style="126" customWidth="1"/>
    <col min="3591" max="3591" width="10.5703125" style="126" customWidth="1"/>
    <col min="3592" max="3592" width="15.7109375" style="126" customWidth="1"/>
    <col min="3593" max="3593" width="13.7109375" style="126" customWidth="1"/>
    <col min="3594" max="3595" width="6.140625" style="126" customWidth="1"/>
    <col min="3596" max="3596" width="7.7109375" style="126" customWidth="1"/>
    <col min="3597" max="3597" width="9.5703125" style="126" customWidth="1"/>
    <col min="3598" max="3598" width="21.42578125" style="126" customWidth="1"/>
    <col min="3599" max="3599" width="15.42578125" style="126" customWidth="1"/>
    <col min="3600" max="3604" width="6.7109375" style="126"/>
    <col min="3605" max="3605" width="6.7109375" style="126" customWidth="1"/>
    <col min="3606" max="3610" width="6.7109375" style="126"/>
    <col min="3611" max="3611" width="5.85546875" style="126" customWidth="1"/>
    <col min="3612" max="3612" width="9.7109375" style="126" customWidth="1"/>
    <col min="3613" max="3617" width="6.7109375" style="126"/>
    <col min="3618" max="3618" width="10.7109375" style="126" customWidth="1"/>
    <col min="3619" max="3623" width="6.7109375" style="126"/>
    <col min="3624" max="3624" width="11.140625" style="126" customWidth="1"/>
    <col min="3625" max="3840" width="6.7109375" style="126"/>
    <col min="3841" max="3841" width="3.7109375" style="126" customWidth="1"/>
    <col min="3842" max="3842" width="5" style="126" customWidth="1"/>
    <col min="3843" max="3845" width="4.7109375" style="126" customWidth="1"/>
    <col min="3846" max="3846" width="12.7109375" style="126" customWidth="1"/>
    <col min="3847" max="3847" width="10.5703125" style="126" customWidth="1"/>
    <col min="3848" max="3848" width="15.7109375" style="126" customWidth="1"/>
    <col min="3849" max="3849" width="13.7109375" style="126" customWidth="1"/>
    <col min="3850" max="3851" width="6.140625" style="126" customWidth="1"/>
    <col min="3852" max="3852" width="7.7109375" style="126" customWidth="1"/>
    <col min="3853" max="3853" width="9.5703125" style="126" customWidth="1"/>
    <col min="3854" max="3854" width="21.42578125" style="126" customWidth="1"/>
    <col min="3855" max="3855" width="15.42578125" style="126" customWidth="1"/>
    <col min="3856" max="3860" width="6.7109375" style="126"/>
    <col min="3861" max="3861" width="6.7109375" style="126" customWidth="1"/>
    <col min="3862" max="3866" width="6.7109375" style="126"/>
    <col min="3867" max="3867" width="5.85546875" style="126" customWidth="1"/>
    <col min="3868" max="3868" width="9.7109375" style="126" customWidth="1"/>
    <col min="3869" max="3873" width="6.7109375" style="126"/>
    <col min="3874" max="3874" width="10.7109375" style="126" customWidth="1"/>
    <col min="3875" max="3879" width="6.7109375" style="126"/>
    <col min="3880" max="3880" width="11.140625" style="126" customWidth="1"/>
    <col min="3881" max="4096" width="6.7109375" style="126"/>
    <col min="4097" max="4097" width="3.7109375" style="126" customWidth="1"/>
    <col min="4098" max="4098" width="5" style="126" customWidth="1"/>
    <col min="4099" max="4101" width="4.7109375" style="126" customWidth="1"/>
    <col min="4102" max="4102" width="12.7109375" style="126" customWidth="1"/>
    <col min="4103" max="4103" width="10.5703125" style="126" customWidth="1"/>
    <col min="4104" max="4104" width="15.7109375" style="126" customWidth="1"/>
    <col min="4105" max="4105" width="13.7109375" style="126" customWidth="1"/>
    <col min="4106" max="4107" width="6.140625" style="126" customWidth="1"/>
    <col min="4108" max="4108" width="7.7109375" style="126" customWidth="1"/>
    <col min="4109" max="4109" width="9.5703125" style="126" customWidth="1"/>
    <col min="4110" max="4110" width="21.42578125" style="126" customWidth="1"/>
    <col min="4111" max="4111" width="15.42578125" style="126" customWidth="1"/>
    <col min="4112" max="4116" width="6.7109375" style="126"/>
    <col min="4117" max="4117" width="6.7109375" style="126" customWidth="1"/>
    <col min="4118" max="4122" width="6.7109375" style="126"/>
    <col min="4123" max="4123" width="5.85546875" style="126" customWidth="1"/>
    <col min="4124" max="4124" width="9.7109375" style="126" customWidth="1"/>
    <col min="4125" max="4129" width="6.7109375" style="126"/>
    <col min="4130" max="4130" width="10.7109375" style="126" customWidth="1"/>
    <col min="4131" max="4135" width="6.7109375" style="126"/>
    <col min="4136" max="4136" width="11.140625" style="126" customWidth="1"/>
    <col min="4137" max="4352" width="6.7109375" style="126"/>
    <col min="4353" max="4353" width="3.7109375" style="126" customWidth="1"/>
    <col min="4354" max="4354" width="5" style="126" customWidth="1"/>
    <col min="4355" max="4357" width="4.7109375" style="126" customWidth="1"/>
    <col min="4358" max="4358" width="12.7109375" style="126" customWidth="1"/>
    <col min="4359" max="4359" width="10.5703125" style="126" customWidth="1"/>
    <col min="4360" max="4360" width="15.7109375" style="126" customWidth="1"/>
    <col min="4361" max="4361" width="13.7109375" style="126" customWidth="1"/>
    <col min="4362" max="4363" width="6.140625" style="126" customWidth="1"/>
    <col min="4364" max="4364" width="7.7109375" style="126" customWidth="1"/>
    <col min="4365" max="4365" width="9.5703125" style="126" customWidth="1"/>
    <col min="4366" max="4366" width="21.42578125" style="126" customWidth="1"/>
    <col min="4367" max="4367" width="15.42578125" style="126" customWidth="1"/>
    <col min="4368" max="4372" width="6.7109375" style="126"/>
    <col min="4373" max="4373" width="6.7109375" style="126" customWidth="1"/>
    <col min="4374" max="4378" width="6.7109375" style="126"/>
    <col min="4379" max="4379" width="5.85546875" style="126" customWidth="1"/>
    <col min="4380" max="4380" width="9.7109375" style="126" customWidth="1"/>
    <col min="4381" max="4385" width="6.7109375" style="126"/>
    <col min="4386" max="4386" width="10.7109375" style="126" customWidth="1"/>
    <col min="4387" max="4391" width="6.7109375" style="126"/>
    <col min="4392" max="4392" width="11.140625" style="126" customWidth="1"/>
    <col min="4393" max="4608" width="6.7109375" style="126"/>
    <col min="4609" max="4609" width="3.7109375" style="126" customWidth="1"/>
    <col min="4610" max="4610" width="5" style="126" customWidth="1"/>
    <col min="4611" max="4613" width="4.7109375" style="126" customWidth="1"/>
    <col min="4614" max="4614" width="12.7109375" style="126" customWidth="1"/>
    <col min="4615" max="4615" width="10.5703125" style="126" customWidth="1"/>
    <col min="4616" max="4616" width="15.7109375" style="126" customWidth="1"/>
    <col min="4617" max="4617" width="13.7109375" style="126" customWidth="1"/>
    <col min="4618" max="4619" width="6.140625" style="126" customWidth="1"/>
    <col min="4620" max="4620" width="7.7109375" style="126" customWidth="1"/>
    <col min="4621" max="4621" width="9.5703125" style="126" customWidth="1"/>
    <col min="4622" max="4622" width="21.42578125" style="126" customWidth="1"/>
    <col min="4623" max="4623" width="15.42578125" style="126" customWidth="1"/>
    <col min="4624" max="4628" width="6.7109375" style="126"/>
    <col min="4629" max="4629" width="6.7109375" style="126" customWidth="1"/>
    <col min="4630" max="4634" width="6.7109375" style="126"/>
    <col min="4635" max="4635" width="5.85546875" style="126" customWidth="1"/>
    <col min="4636" max="4636" width="9.7109375" style="126" customWidth="1"/>
    <col min="4637" max="4641" width="6.7109375" style="126"/>
    <col min="4642" max="4642" width="10.7109375" style="126" customWidth="1"/>
    <col min="4643" max="4647" width="6.7109375" style="126"/>
    <col min="4648" max="4648" width="11.140625" style="126" customWidth="1"/>
    <col min="4649" max="4864" width="6.7109375" style="126"/>
    <col min="4865" max="4865" width="3.7109375" style="126" customWidth="1"/>
    <col min="4866" max="4866" width="5" style="126" customWidth="1"/>
    <col min="4867" max="4869" width="4.7109375" style="126" customWidth="1"/>
    <col min="4870" max="4870" width="12.7109375" style="126" customWidth="1"/>
    <col min="4871" max="4871" width="10.5703125" style="126" customWidth="1"/>
    <col min="4872" max="4872" width="15.7109375" style="126" customWidth="1"/>
    <col min="4873" max="4873" width="13.7109375" style="126" customWidth="1"/>
    <col min="4874" max="4875" width="6.140625" style="126" customWidth="1"/>
    <col min="4876" max="4876" width="7.7109375" style="126" customWidth="1"/>
    <col min="4877" max="4877" width="9.5703125" style="126" customWidth="1"/>
    <col min="4878" max="4878" width="21.42578125" style="126" customWidth="1"/>
    <col min="4879" max="4879" width="15.42578125" style="126" customWidth="1"/>
    <col min="4880" max="4884" width="6.7109375" style="126"/>
    <col min="4885" max="4885" width="6.7109375" style="126" customWidth="1"/>
    <col min="4886" max="4890" width="6.7109375" style="126"/>
    <col min="4891" max="4891" width="5.85546875" style="126" customWidth="1"/>
    <col min="4892" max="4892" width="9.7109375" style="126" customWidth="1"/>
    <col min="4893" max="4897" width="6.7109375" style="126"/>
    <col min="4898" max="4898" width="10.7109375" style="126" customWidth="1"/>
    <col min="4899" max="4903" width="6.7109375" style="126"/>
    <col min="4904" max="4904" width="11.140625" style="126" customWidth="1"/>
    <col min="4905" max="5120" width="6.7109375" style="126"/>
    <col min="5121" max="5121" width="3.7109375" style="126" customWidth="1"/>
    <col min="5122" max="5122" width="5" style="126" customWidth="1"/>
    <col min="5123" max="5125" width="4.7109375" style="126" customWidth="1"/>
    <col min="5126" max="5126" width="12.7109375" style="126" customWidth="1"/>
    <col min="5127" max="5127" width="10.5703125" style="126" customWidth="1"/>
    <col min="5128" max="5128" width="15.7109375" style="126" customWidth="1"/>
    <col min="5129" max="5129" width="13.7109375" style="126" customWidth="1"/>
    <col min="5130" max="5131" width="6.140625" style="126" customWidth="1"/>
    <col min="5132" max="5132" width="7.7109375" style="126" customWidth="1"/>
    <col min="5133" max="5133" width="9.5703125" style="126" customWidth="1"/>
    <col min="5134" max="5134" width="21.42578125" style="126" customWidth="1"/>
    <col min="5135" max="5135" width="15.42578125" style="126" customWidth="1"/>
    <col min="5136" max="5140" width="6.7109375" style="126"/>
    <col min="5141" max="5141" width="6.7109375" style="126" customWidth="1"/>
    <col min="5142" max="5146" width="6.7109375" style="126"/>
    <col min="5147" max="5147" width="5.85546875" style="126" customWidth="1"/>
    <col min="5148" max="5148" width="9.7109375" style="126" customWidth="1"/>
    <col min="5149" max="5153" width="6.7109375" style="126"/>
    <col min="5154" max="5154" width="10.7109375" style="126" customWidth="1"/>
    <col min="5155" max="5159" width="6.7109375" style="126"/>
    <col min="5160" max="5160" width="11.140625" style="126" customWidth="1"/>
    <col min="5161" max="5376" width="6.7109375" style="126"/>
    <col min="5377" max="5377" width="3.7109375" style="126" customWidth="1"/>
    <col min="5378" max="5378" width="5" style="126" customWidth="1"/>
    <col min="5379" max="5381" width="4.7109375" style="126" customWidth="1"/>
    <col min="5382" max="5382" width="12.7109375" style="126" customWidth="1"/>
    <col min="5383" max="5383" width="10.5703125" style="126" customWidth="1"/>
    <col min="5384" max="5384" width="15.7109375" style="126" customWidth="1"/>
    <col min="5385" max="5385" width="13.7109375" style="126" customWidth="1"/>
    <col min="5386" max="5387" width="6.140625" style="126" customWidth="1"/>
    <col min="5388" max="5388" width="7.7109375" style="126" customWidth="1"/>
    <col min="5389" max="5389" width="9.5703125" style="126" customWidth="1"/>
    <col min="5390" max="5390" width="21.42578125" style="126" customWidth="1"/>
    <col min="5391" max="5391" width="15.42578125" style="126" customWidth="1"/>
    <col min="5392" max="5396" width="6.7109375" style="126"/>
    <col min="5397" max="5397" width="6.7109375" style="126" customWidth="1"/>
    <col min="5398" max="5402" width="6.7109375" style="126"/>
    <col min="5403" max="5403" width="5.85546875" style="126" customWidth="1"/>
    <col min="5404" max="5404" width="9.7109375" style="126" customWidth="1"/>
    <col min="5405" max="5409" width="6.7109375" style="126"/>
    <col min="5410" max="5410" width="10.7109375" style="126" customWidth="1"/>
    <col min="5411" max="5415" width="6.7109375" style="126"/>
    <col min="5416" max="5416" width="11.140625" style="126" customWidth="1"/>
    <col min="5417" max="5632" width="6.7109375" style="126"/>
    <col min="5633" max="5633" width="3.7109375" style="126" customWidth="1"/>
    <col min="5634" max="5634" width="5" style="126" customWidth="1"/>
    <col min="5635" max="5637" width="4.7109375" style="126" customWidth="1"/>
    <col min="5638" max="5638" width="12.7109375" style="126" customWidth="1"/>
    <col min="5639" max="5639" width="10.5703125" style="126" customWidth="1"/>
    <col min="5640" max="5640" width="15.7109375" style="126" customWidth="1"/>
    <col min="5641" max="5641" width="13.7109375" style="126" customWidth="1"/>
    <col min="5642" max="5643" width="6.140625" style="126" customWidth="1"/>
    <col min="5644" max="5644" width="7.7109375" style="126" customWidth="1"/>
    <col min="5645" max="5645" width="9.5703125" style="126" customWidth="1"/>
    <col min="5646" max="5646" width="21.42578125" style="126" customWidth="1"/>
    <col min="5647" max="5647" width="15.42578125" style="126" customWidth="1"/>
    <col min="5648" max="5652" width="6.7109375" style="126"/>
    <col min="5653" max="5653" width="6.7109375" style="126" customWidth="1"/>
    <col min="5654" max="5658" width="6.7109375" style="126"/>
    <col min="5659" max="5659" width="5.85546875" style="126" customWidth="1"/>
    <col min="5660" max="5660" width="9.7109375" style="126" customWidth="1"/>
    <col min="5661" max="5665" width="6.7109375" style="126"/>
    <col min="5666" max="5666" width="10.7109375" style="126" customWidth="1"/>
    <col min="5667" max="5671" width="6.7109375" style="126"/>
    <col min="5672" max="5672" width="11.140625" style="126" customWidth="1"/>
    <col min="5673" max="5888" width="6.7109375" style="126"/>
    <col min="5889" max="5889" width="3.7109375" style="126" customWidth="1"/>
    <col min="5890" max="5890" width="5" style="126" customWidth="1"/>
    <col min="5891" max="5893" width="4.7109375" style="126" customWidth="1"/>
    <col min="5894" max="5894" width="12.7109375" style="126" customWidth="1"/>
    <col min="5895" max="5895" width="10.5703125" style="126" customWidth="1"/>
    <col min="5896" max="5896" width="15.7109375" style="126" customWidth="1"/>
    <col min="5897" max="5897" width="13.7109375" style="126" customWidth="1"/>
    <col min="5898" max="5899" width="6.140625" style="126" customWidth="1"/>
    <col min="5900" max="5900" width="7.7109375" style="126" customWidth="1"/>
    <col min="5901" max="5901" width="9.5703125" style="126" customWidth="1"/>
    <col min="5902" max="5902" width="21.42578125" style="126" customWidth="1"/>
    <col min="5903" max="5903" width="15.42578125" style="126" customWidth="1"/>
    <col min="5904" max="5908" width="6.7109375" style="126"/>
    <col min="5909" max="5909" width="6.7109375" style="126" customWidth="1"/>
    <col min="5910" max="5914" width="6.7109375" style="126"/>
    <col min="5915" max="5915" width="5.85546875" style="126" customWidth="1"/>
    <col min="5916" max="5916" width="9.7109375" style="126" customWidth="1"/>
    <col min="5917" max="5921" width="6.7109375" style="126"/>
    <col min="5922" max="5922" width="10.7109375" style="126" customWidth="1"/>
    <col min="5923" max="5927" width="6.7109375" style="126"/>
    <col min="5928" max="5928" width="11.140625" style="126" customWidth="1"/>
    <col min="5929" max="6144" width="6.7109375" style="126"/>
    <col min="6145" max="6145" width="3.7109375" style="126" customWidth="1"/>
    <col min="6146" max="6146" width="5" style="126" customWidth="1"/>
    <col min="6147" max="6149" width="4.7109375" style="126" customWidth="1"/>
    <col min="6150" max="6150" width="12.7109375" style="126" customWidth="1"/>
    <col min="6151" max="6151" width="10.5703125" style="126" customWidth="1"/>
    <col min="6152" max="6152" width="15.7109375" style="126" customWidth="1"/>
    <col min="6153" max="6153" width="13.7109375" style="126" customWidth="1"/>
    <col min="6154" max="6155" width="6.140625" style="126" customWidth="1"/>
    <col min="6156" max="6156" width="7.7109375" style="126" customWidth="1"/>
    <col min="6157" max="6157" width="9.5703125" style="126" customWidth="1"/>
    <col min="6158" max="6158" width="21.42578125" style="126" customWidth="1"/>
    <col min="6159" max="6159" width="15.42578125" style="126" customWidth="1"/>
    <col min="6160" max="6164" width="6.7109375" style="126"/>
    <col min="6165" max="6165" width="6.7109375" style="126" customWidth="1"/>
    <col min="6166" max="6170" width="6.7109375" style="126"/>
    <col min="6171" max="6171" width="5.85546875" style="126" customWidth="1"/>
    <col min="6172" max="6172" width="9.7109375" style="126" customWidth="1"/>
    <col min="6173" max="6177" width="6.7109375" style="126"/>
    <col min="6178" max="6178" width="10.7109375" style="126" customWidth="1"/>
    <col min="6179" max="6183" width="6.7109375" style="126"/>
    <col min="6184" max="6184" width="11.140625" style="126" customWidth="1"/>
    <col min="6185" max="6400" width="6.7109375" style="126"/>
    <col min="6401" max="6401" width="3.7109375" style="126" customWidth="1"/>
    <col min="6402" max="6402" width="5" style="126" customWidth="1"/>
    <col min="6403" max="6405" width="4.7109375" style="126" customWidth="1"/>
    <col min="6406" max="6406" width="12.7109375" style="126" customWidth="1"/>
    <col min="6407" max="6407" width="10.5703125" style="126" customWidth="1"/>
    <col min="6408" max="6408" width="15.7109375" style="126" customWidth="1"/>
    <col min="6409" max="6409" width="13.7109375" style="126" customWidth="1"/>
    <col min="6410" max="6411" width="6.140625" style="126" customWidth="1"/>
    <col min="6412" max="6412" width="7.7109375" style="126" customWidth="1"/>
    <col min="6413" max="6413" width="9.5703125" style="126" customWidth="1"/>
    <col min="6414" max="6414" width="21.42578125" style="126" customWidth="1"/>
    <col min="6415" max="6415" width="15.42578125" style="126" customWidth="1"/>
    <col min="6416" max="6420" width="6.7109375" style="126"/>
    <col min="6421" max="6421" width="6.7109375" style="126" customWidth="1"/>
    <col min="6422" max="6426" width="6.7109375" style="126"/>
    <col min="6427" max="6427" width="5.85546875" style="126" customWidth="1"/>
    <col min="6428" max="6428" width="9.7109375" style="126" customWidth="1"/>
    <col min="6429" max="6433" width="6.7109375" style="126"/>
    <col min="6434" max="6434" width="10.7109375" style="126" customWidth="1"/>
    <col min="6435" max="6439" width="6.7109375" style="126"/>
    <col min="6440" max="6440" width="11.140625" style="126" customWidth="1"/>
    <col min="6441" max="6656" width="6.7109375" style="126"/>
    <col min="6657" max="6657" width="3.7109375" style="126" customWidth="1"/>
    <col min="6658" max="6658" width="5" style="126" customWidth="1"/>
    <col min="6659" max="6661" width="4.7109375" style="126" customWidth="1"/>
    <col min="6662" max="6662" width="12.7109375" style="126" customWidth="1"/>
    <col min="6663" max="6663" width="10.5703125" style="126" customWidth="1"/>
    <col min="6664" max="6664" width="15.7109375" style="126" customWidth="1"/>
    <col min="6665" max="6665" width="13.7109375" style="126" customWidth="1"/>
    <col min="6666" max="6667" width="6.140625" style="126" customWidth="1"/>
    <col min="6668" max="6668" width="7.7109375" style="126" customWidth="1"/>
    <col min="6669" max="6669" width="9.5703125" style="126" customWidth="1"/>
    <col min="6670" max="6670" width="21.42578125" style="126" customWidth="1"/>
    <col min="6671" max="6671" width="15.42578125" style="126" customWidth="1"/>
    <col min="6672" max="6676" width="6.7109375" style="126"/>
    <col min="6677" max="6677" width="6.7109375" style="126" customWidth="1"/>
    <col min="6678" max="6682" width="6.7109375" style="126"/>
    <col min="6683" max="6683" width="5.85546875" style="126" customWidth="1"/>
    <col min="6684" max="6684" width="9.7109375" style="126" customWidth="1"/>
    <col min="6685" max="6689" width="6.7109375" style="126"/>
    <col min="6690" max="6690" width="10.7109375" style="126" customWidth="1"/>
    <col min="6691" max="6695" width="6.7109375" style="126"/>
    <col min="6696" max="6696" width="11.140625" style="126" customWidth="1"/>
    <col min="6697" max="6912" width="6.7109375" style="126"/>
    <col min="6913" max="6913" width="3.7109375" style="126" customWidth="1"/>
    <col min="6914" max="6914" width="5" style="126" customWidth="1"/>
    <col min="6915" max="6917" width="4.7109375" style="126" customWidth="1"/>
    <col min="6918" max="6918" width="12.7109375" style="126" customWidth="1"/>
    <col min="6919" max="6919" width="10.5703125" style="126" customWidth="1"/>
    <col min="6920" max="6920" width="15.7109375" style="126" customWidth="1"/>
    <col min="6921" max="6921" width="13.7109375" style="126" customWidth="1"/>
    <col min="6922" max="6923" width="6.140625" style="126" customWidth="1"/>
    <col min="6924" max="6924" width="7.7109375" style="126" customWidth="1"/>
    <col min="6925" max="6925" width="9.5703125" style="126" customWidth="1"/>
    <col min="6926" max="6926" width="21.42578125" style="126" customWidth="1"/>
    <col min="6927" max="6927" width="15.42578125" style="126" customWidth="1"/>
    <col min="6928" max="6932" width="6.7109375" style="126"/>
    <col min="6933" max="6933" width="6.7109375" style="126" customWidth="1"/>
    <col min="6934" max="6938" width="6.7109375" style="126"/>
    <col min="6939" max="6939" width="5.85546875" style="126" customWidth="1"/>
    <col min="6940" max="6940" width="9.7109375" style="126" customWidth="1"/>
    <col min="6941" max="6945" width="6.7109375" style="126"/>
    <col min="6946" max="6946" width="10.7109375" style="126" customWidth="1"/>
    <col min="6947" max="6951" width="6.7109375" style="126"/>
    <col min="6952" max="6952" width="11.140625" style="126" customWidth="1"/>
    <col min="6953" max="7168" width="6.7109375" style="126"/>
    <col min="7169" max="7169" width="3.7109375" style="126" customWidth="1"/>
    <col min="7170" max="7170" width="5" style="126" customWidth="1"/>
    <col min="7171" max="7173" width="4.7109375" style="126" customWidth="1"/>
    <col min="7174" max="7174" width="12.7109375" style="126" customWidth="1"/>
    <col min="7175" max="7175" width="10.5703125" style="126" customWidth="1"/>
    <col min="7176" max="7176" width="15.7109375" style="126" customWidth="1"/>
    <col min="7177" max="7177" width="13.7109375" style="126" customWidth="1"/>
    <col min="7178" max="7179" width="6.140625" style="126" customWidth="1"/>
    <col min="7180" max="7180" width="7.7109375" style="126" customWidth="1"/>
    <col min="7181" max="7181" width="9.5703125" style="126" customWidth="1"/>
    <col min="7182" max="7182" width="21.42578125" style="126" customWidth="1"/>
    <col min="7183" max="7183" width="15.42578125" style="126" customWidth="1"/>
    <col min="7184" max="7188" width="6.7109375" style="126"/>
    <col min="7189" max="7189" width="6.7109375" style="126" customWidth="1"/>
    <col min="7190" max="7194" width="6.7109375" style="126"/>
    <col min="7195" max="7195" width="5.85546875" style="126" customWidth="1"/>
    <col min="7196" max="7196" width="9.7109375" style="126" customWidth="1"/>
    <col min="7197" max="7201" width="6.7109375" style="126"/>
    <col min="7202" max="7202" width="10.7109375" style="126" customWidth="1"/>
    <col min="7203" max="7207" width="6.7109375" style="126"/>
    <col min="7208" max="7208" width="11.140625" style="126" customWidth="1"/>
    <col min="7209" max="7424" width="6.7109375" style="126"/>
    <col min="7425" max="7425" width="3.7109375" style="126" customWidth="1"/>
    <col min="7426" max="7426" width="5" style="126" customWidth="1"/>
    <col min="7427" max="7429" width="4.7109375" style="126" customWidth="1"/>
    <col min="7430" max="7430" width="12.7109375" style="126" customWidth="1"/>
    <col min="7431" max="7431" width="10.5703125" style="126" customWidth="1"/>
    <col min="7432" max="7432" width="15.7109375" style="126" customWidth="1"/>
    <col min="7433" max="7433" width="13.7109375" style="126" customWidth="1"/>
    <col min="7434" max="7435" width="6.140625" style="126" customWidth="1"/>
    <col min="7436" max="7436" width="7.7109375" style="126" customWidth="1"/>
    <col min="7437" max="7437" width="9.5703125" style="126" customWidth="1"/>
    <col min="7438" max="7438" width="21.42578125" style="126" customWidth="1"/>
    <col min="7439" max="7439" width="15.42578125" style="126" customWidth="1"/>
    <col min="7440" max="7444" width="6.7109375" style="126"/>
    <col min="7445" max="7445" width="6.7109375" style="126" customWidth="1"/>
    <col min="7446" max="7450" width="6.7109375" style="126"/>
    <col min="7451" max="7451" width="5.85546875" style="126" customWidth="1"/>
    <col min="7452" max="7452" width="9.7109375" style="126" customWidth="1"/>
    <col min="7453" max="7457" width="6.7109375" style="126"/>
    <col min="7458" max="7458" width="10.7109375" style="126" customWidth="1"/>
    <col min="7459" max="7463" width="6.7109375" style="126"/>
    <col min="7464" max="7464" width="11.140625" style="126" customWidth="1"/>
    <col min="7465" max="7680" width="6.7109375" style="126"/>
    <col min="7681" max="7681" width="3.7109375" style="126" customWidth="1"/>
    <col min="7682" max="7682" width="5" style="126" customWidth="1"/>
    <col min="7683" max="7685" width="4.7109375" style="126" customWidth="1"/>
    <col min="7686" max="7686" width="12.7109375" style="126" customWidth="1"/>
    <col min="7687" max="7687" width="10.5703125" style="126" customWidth="1"/>
    <col min="7688" max="7688" width="15.7109375" style="126" customWidth="1"/>
    <col min="7689" max="7689" width="13.7109375" style="126" customWidth="1"/>
    <col min="7690" max="7691" width="6.140625" style="126" customWidth="1"/>
    <col min="7692" max="7692" width="7.7109375" style="126" customWidth="1"/>
    <col min="7693" max="7693" width="9.5703125" style="126" customWidth="1"/>
    <col min="7694" max="7694" width="21.42578125" style="126" customWidth="1"/>
    <col min="7695" max="7695" width="15.42578125" style="126" customWidth="1"/>
    <col min="7696" max="7700" width="6.7109375" style="126"/>
    <col min="7701" max="7701" width="6.7109375" style="126" customWidth="1"/>
    <col min="7702" max="7706" width="6.7109375" style="126"/>
    <col min="7707" max="7707" width="5.85546875" style="126" customWidth="1"/>
    <col min="7708" max="7708" width="9.7109375" style="126" customWidth="1"/>
    <col min="7709" max="7713" width="6.7109375" style="126"/>
    <col min="7714" max="7714" width="10.7109375" style="126" customWidth="1"/>
    <col min="7715" max="7719" width="6.7109375" style="126"/>
    <col min="7720" max="7720" width="11.140625" style="126" customWidth="1"/>
    <col min="7721" max="7936" width="6.7109375" style="126"/>
    <col min="7937" max="7937" width="3.7109375" style="126" customWidth="1"/>
    <col min="7938" max="7938" width="5" style="126" customWidth="1"/>
    <col min="7939" max="7941" width="4.7109375" style="126" customWidth="1"/>
    <col min="7942" max="7942" width="12.7109375" style="126" customWidth="1"/>
    <col min="7943" max="7943" width="10.5703125" style="126" customWidth="1"/>
    <col min="7944" max="7944" width="15.7109375" style="126" customWidth="1"/>
    <col min="7945" max="7945" width="13.7109375" style="126" customWidth="1"/>
    <col min="7946" max="7947" width="6.140625" style="126" customWidth="1"/>
    <col min="7948" max="7948" width="7.7109375" style="126" customWidth="1"/>
    <col min="7949" max="7949" width="9.5703125" style="126" customWidth="1"/>
    <col min="7950" max="7950" width="21.42578125" style="126" customWidth="1"/>
    <col min="7951" max="7951" width="15.42578125" style="126" customWidth="1"/>
    <col min="7952" max="7956" width="6.7109375" style="126"/>
    <col min="7957" max="7957" width="6.7109375" style="126" customWidth="1"/>
    <col min="7958" max="7962" width="6.7109375" style="126"/>
    <col min="7963" max="7963" width="5.85546875" style="126" customWidth="1"/>
    <col min="7964" max="7964" width="9.7109375" style="126" customWidth="1"/>
    <col min="7965" max="7969" width="6.7109375" style="126"/>
    <col min="7970" max="7970" width="10.7109375" style="126" customWidth="1"/>
    <col min="7971" max="7975" width="6.7109375" style="126"/>
    <col min="7976" max="7976" width="11.140625" style="126" customWidth="1"/>
    <col min="7977" max="8192" width="6.7109375" style="126"/>
    <col min="8193" max="8193" width="3.7109375" style="126" customWidth="1"/>
    <col min="8194" max="8194" width="5" style="126" customWidth="1"/>
    <col min="8195" max="8197" width="4.7109375" style="126" customWidth="1"/>
    <col min="8198" max="8198" width="12.7109375" style="126" customWidth="1"/>
    <col min="8199" max="8199" width="10.5703125" style="126" customWidth="1"/>
    <col min="8200" max="8200" width="15.7109375" style="126" customWidth="1"/>
    <col min="8201" max="8201" width="13.7109375" style="126" customWidth="1"/>
    <col min="8202" max="8203" width="6.140625" style="126" customWidth="1"/>
    <col min="8204" max="8204" width="7.7109375" style="126" customWidth="1"/>
    <col min="8205" max="8205" width="9.5703125" style="126" customWidth="1"/>
    <col min="8206" max="8206" width="21.42578125" style="126" customWidth="1"/>
    <col min="8207" max="8207" width="15.42578125" style="126" customWidth="1"/>
    <col min="8208" max="8212" width="6.7109375" style="126"/>
    <col min="8213" max="8213" width="6.7109375" style="126" customWidth="1"/>
    <col min="8214" max="8218" width="6.7109375" style="126"/>
    <col min="8219" max="8219" width="5.85546875" style="126" customWidth="1"/>
    <col min="8220" max="8220" width="9.7109375" style="126" customWidth="1"/>
    <col min="8221" max="8225" width="6.7109375" style="126"/>
    <col min="8226" max="8226" width="10.7109375" style="126" customWidth="1"/>
    <col min="8227" max="8231" width="6.7109375" style="126"/>
    <col min="8232" max="8232" width="11.140625" style="126" customWidth="1"/>
    <col min="8233" max="8448" width="6.7109375" style="126"/>
    <col min="8449" max="8449" width="3.7109375" style="126" customWidth="1"/>
    <col min="8450" max="8450" width="5" style="126" customWidth="1"/>
    <col min="8451" max="8453" width="4.7109375" style="126" customWidth="1"/>
    <col min="8454" max="8454" width="12.7109375" style="126" customWidth="1"/>
    <col min="8455" max="8455" width="10.5703125" style="126" customWidth="1"/>
    <col min="8456" max="8456" width="15.7109375" style="126" customWidth="1"/>
    <col min="8457" max="8457" width="13.7109375" style="126" customWidth="1"/>
    <col min="8458" max="8459" width="6.140625" style="126" customWidth="1"/>
    <col min="8460" max="8460" width="7.7109375" style="126" customWidth="1"/>
    <col min="8461" max="8461" width="9.5703125" style="126" customWidth="1"/>
    <col min="8462" max="8462" width="21.42578125" style="126" customWidth="1"/>
    <col min="8463" max="8463" width="15.42578125" style="126" customWidth="1"/>
    <col min="8464" max="8468" width="6.7109375" style="126"/>
    <col min="8469" max="8469" width="6.7109375" style="126" customWidth="1"/>
    <col min="8470" max="8474" width="6.7109375" style="126"/>
    <col min="8475" max="8475" width="5.85546875" style="126" customWidth="1"/>
    <col min="8476" max="8476" width="9.7109375" style="126" customWidth="1"/>
    <col min="8477" max="8481" width="6.7109375" style="126"/>
    <col min="8482" max="8482" width="10.7109375" style="126" customWidth="1"/>
    <col min="8483" max="8487" width="6.7109375" style="126"/>
    <col min="8488" max="8488" width="11.140625" style="126" customWidth="1"/>
    <col min="8489" max="8704" width="6.7109375" style="126"/>
    <col min="8705" max="8705" width="3.7109375" style="126" customWidth="1"/>
    <col min="8706" max="8706" width="5" style="126" customWidth="1"/>
    <col min="8707" max="8709" width="4.7109375" style="126" customWidth="1"/>
    <col min="8710" max="8710" width="12.7109375" style="126" customWidth="1"/>
    <col min="8711" max="8711" width="10.5703125" style="126" customWidth="1"/>
    <col min="8712" max="8712" width="15.7109375" style="126" customWidth="1"/>
    <col min="8713" max="8713" width="13.7109375" style="126" customWidth="1"/>
    <col min="8714" max="8715" width="6.140625" style="126" customWidth="1"/>
    <col min="8716" max="8716" width="7.7109375" style="126" customWidth="1"/>
    <col min="8717" max="8717" width="9.5703125" style="126" customWidth="1"/>
    <col min="8718" max="8718" width="21.42578125" style="126" customWidth="1"/>
    <col min="8719" max="8719" width="15.42578125" style="126" customWidth="1"/>
    <col min="8720" max="8724" width="6.7109375" style="126"/>
    <col min="8725" max="8725" width="6.7109375" style="126" customWidth="1"/>
    <col min="8726" max="8730" width="6.7109375" style="126"/>
    <col min="8731" max="8731" width="5.85546875" style="126" customWidth="1"/>
    <col min="8732" max="8732" width="9.7109375" style="126" customWidth="1"/>
    <col min="8733" max="8737" width="6.7109375" style="126"/>
    <col min="8738" max="8738" width="10.7109375" style="126" customWidth="1"/>
    <col min="8739" max="8743" width="6.7109375" style="126"/>
    <col min="8744" max="8744" width="11.140625" style="126" customWidth="1"/>
    <col min="8745" max="8960" width="6.7109375" style="126"/>
    <col min="8961" max="8961" width="3.7109375" style="126" customWidth="1"/>
    <col min="8962" max="8962" width="5" style="126" customWidth="1"/>
    <col min="8963" max="8965" width="4.7109375" style="126" customWidth="1"/>
    <col min="8966" max="8966" width="12.7109375" style="126" customWidth="1"/>
    <col min="8967" max="8967" width="10.5703125" style="126" customWidth="1"/>
    <col min="8968" max="8968" width="15.7109375" style="126" customWidth="1"/>
    <col min="8969" max="8969" width="13.7109375" style="126" customWidth="1"/>
    <col min="8970" max="8971" width="6.140625" style="126" customWidth="1"/>
    <col min="8972" max="8972" width="7.7109375" style="126" customWidth="1"/>
    <col min="8973" max="8973" width="9.5703125" style="126" customWidth="1"/>
    <col min="8974" max="8974" width="21.42578125" style="126" customWidth="1"/>
    <col min="8975" max="8975" width="15.42578125" style="126" customWidth="1"/>
    <col min="8976" max="8980" width="6.7109375" style="126"/>
    <col min="8981" max="8981" width="6.7109375" style="126" customWidth="1"/>
    <col min="8982" max="8986" width="6.7109375" style="126"/>
    <col min="8987" max="8987" width="5.85546875" style="126" customWidth="1"/>
    <col min="8988" max="8988" width="9.7109375" style="126" customWidth="1"/>
    <col min="8989" max="8993" width="6.7109375" style="126"/>
    <col min="8994" max="8994" width="10.7109375" style="126" customWidth="1"/>
    <col min="8995" max="8999" width="6.7109375" style="126"/>
    <col min="9000" max="9000" width="11.140625" style="126" customWidth="1"/>
    <col min="9001" max="9216" width="6.7109375" style="126"/>
    <col min="9217" max="9217" width="3.7109375" style="126" customWidth="1"/>
    <col min="9218" max="9218" width="5" style="126" customWidth="1"/>
    <col min="9219" max="9221" width="4.7109375" style="126" customWidth="1"/>
    <col min="9222" max="9222" width="12.7109375" style="126" customWidth="1"/>
    <col min="9223" max="9223" width="10.5703125" style="126" customWidth="1"/>
    <col min="9224" max="9224" width="15.7109375" style="126" customWidth="1"/>
    <col min="9225" max="9225" width="13.7109375" style="126" customWidth="1"/>
    <col min="9226" max="9227" width="6.140625" style="126" customWidth="1"/>
    <col min="9228" max="9228" width="7.7109375" style="126" customWidth="1"/>
    <col min="9229" max="9229" width="9.5703125" style="126" customWidth="1"/>
    <col min="9230" max="9230" width="21.42578125" style="126" customWidth="1"/>
    <col min="9231" max="9231" width="15.42578125" style="126" customWidth="1"/>
    <col min="9232" max="9236" width="6.7109375" style="126"/>
    <col min="9237" max="9237" width="6.7109375" style="126" customWidth="1"/>
    <col min="9238" max="9242" width="6.7109375" style="126"/>
    <col min="9243" max="9243" width="5.85546875" style="126" customWidth="1"/>
    <col min="9244" max="9244" width="9.7109375" style="126" customWidth="1"/>
    <col min="9245" max="9249" width="6.7109375" style="126"/>
    <col min="9250" max="9250" width="10.7109375" style="126" customWidth="1"/>
    <col min="9251" max="9255" width="6.7109375" style="126"/>
    <col min="9256" max="9256" width="11.140625" style="126" customWidth="1"/>
    <col min="9257" max="9472" width="6.7109375" style="126"/>
    <col min="9473" max="9473" width="3.7109375" style="126" customWidth="1"/>
    <col min="9474" max="9474" width="5" style="126" customWidth="1"/>
    <col min="9475" max="9477" width="4.7109375" style="126" customWidth="1"/>
    <col min="9478" max="9478" width="12.7109375" style="126" customWidth="1"/>
    <col min="9479" max="9479" width="10.5703125" style="126" customWidth="1"/>
    <col min="9480" max="9480" width="15.7109375" style="126" customWidth="1"/>
    <col min="9481" max="9481" width="13.7109375" style="126" customWidth="1"/>
    <col min="9482" max="9483" width="6.140625" style="126" customWidth="1"/>
    <col min="9484" max="9484" width="7.7109375" style="126" customWidth="1"/>
    <col min="9485" max="9485" width="9.5703125" style="126" customWidth="1"/>
    <col min="9486" max="9486" width="21.42578125" style="126" customWidth="1"/>
    <col min="9487" max="9487" width="15.42578125" style="126" customWidth="1"/>
    <col min="9488" max="9492" width="6.7109375" style="126"/>
    <col min="9493" max="9493" width="6.7109375" style="126" customWidth="1"/>
    <col min="9494" max="9498" width="6.7109375" style="126"/>
    <col min="9499" max="9499" width="5.85546875" style="126" customWidth="1"/>
    <col min="9500" max="9500" width="9.7109375" style="126" customWidth="1"/>
    <col min="9501" max="9505" width="6.7109375" style="126"/>
    <col min="9506" max="9506" width="10.7109375" style="126" customWidth="1"/>
    <col min="9507" max="9511" width="6.7109375" style="126"/>
    <col min="9512" max="9512" width="11.140625" style="126" customWidth="1"/>
    <col min="9513" max="9728" width="6.7109375" style="126"/>
    <col min="9729" max="9729" width="3.7109375" style="126" customWidth="1"/>
    <col min="9730" max="9730" width="5" style="126" customWidth="1"/>
    <col min="9731" max="9733" width="4.7109375" style="126" customWidth="1"/>
    <col min="9734" max="9734" width="12.7109375" style="126" customWidth="1"/>
    <col min="9735" max="9735" width="10.5703125" style="126" customWidth="1"/>
    <col min="9736" max="9736" width="15.7109375" style="126" customWidth="1"/>
    <col min="9737" max="9737" width="13.7109375" style="126" customWidth="1"/>
    <col min="9738" max="9739" width="6.140625" style="126" customWidth="1"/>
    <col min="9740" max="9740" width="7.7109375" style="126" customWidth="1"/>
    <col min="9741" max="9741" width="9.5703125" style="126" customWidth="1"/>
    <col min="9742" max="9742" width="21.42578125" style="126" customWidth="1"/>
    <col min="9743" max="9743" width="15.42578125" style="126" customWidth="1"/>
    <col min="9744" max="9748" width="6.7109375" style="126"/>
    <col min="9749" max="9749" width="6.7109375" style="126" customWidth="1"/>
    <col min="9750" max="9754" width="6.7109375" style="126"/>
    <col min="9755" max="9755" width="5.85546875" style="126" customWidth="1"/>
    <col min="9756" max="9756" width="9.7109375" style="126" customWidth="1"/>
    <col min="9757" max="9761" width="6.7109375" style="126"/>
    <col min="9762" max="9762" width="10.7109375" style="126" customWidth="1"/>
    <col min="9763" max="9767" width="6.7109375" style="126"/>
    <col min="9768" max="9768" width="11.140625" style="126" customWidth="1"/>
    <col min="9769" max="9984" width="6.7109375" style="126"/>
    <col min="9985" max="9985" width="3.7109375" style="126" customWidth="1"/>
    <col min="9986" max="9986" width="5" style="126" customWidth="1"/>
    <col min="9987" max="9989" width="4.7109375" style="126" customWidth="1"/>
    <col min="9990" max="9990" width="12.7109375" style="126" customWidth="1"/>
    <col min="9991" max="9991" width="10.5703125" style="126" customWidth="1"/>
    <col min="9992" max="9992" width="15.7109375" style="126" customWidth="1"/>
    <col min="9993" max="9993" width="13.7109375" style="126" customWidth="1"/>
    <col min="9994" max="9995" width="6.140625" style="126" customWidth="1"/>
    <col min="9996" max="9996" width="7.7109375" style="126" customWidth="1"/>
    <col min="9997" max="9997" width="9.5703125" style="126" customWidth="1"/>
    <col min="9998" max="9998" width="21.42578125" style="126" customWidth="1"/>
    <col min="9999" max="9999" width="15.42578125" style="126" customWidth="1"/>
    <col min="10000" max="10004" width="6.7109375" style="126"/>
    <col min="10005" max="10005" width="6.7109375" style="126" customWidth="1"/>
    <col min="10006" max="10010" width="6.7109375" style="126"/>
    <col min="10011" max="10011" width="5.85546875" style="126" customWidth="1"/>
    <col min="10012" max="10012" width="9.7109375" style="126" customWidth="1"/>
    <col min="10013" max="10017" width="6.7109375" style="126"/>
    <col min="10018" max="10018" width="10.7109375" style="126" customWidth="1"/>
    <col min="10019" max="10023" width="6.7109375" style="126"/>
    <col min="10024" max="10024" width="11.140625" style="126" customWidth="1"/>
    <col min="10025" max="10240" width="6.7109375" style="126"/>
    <col min="10241" max="10241" width="3.7109375" style="126" customWidth="1"/>
    <col min="10242" max="10242" width="5" style="126" customWidth="1"/>
    <col min="10243" max="10245" width="4.7109375" style="126" customWidth="1"/>
    <col min="10246" max="10246" width="12.7109375" style="126" customWidth="1"/>
    <col min="10247" max="10247" width="10.5703125" style="126" customWidth="1"/>
    <col min="10248" max="10248" width="15.7109375" style="126" customWidth="1"/>
    <col min="10249" max="10249" width="13.7109375" style="126" customWidth="1"/>
    <col min="10250" max="10251" width="6.140625" style="126" customWidth="1"/>
    <col min="10252" max="10252" width="7.7109375" style="126" customWidth="1"/>
    <col min="10253" max="10253" width="9.5703125" style="126" customWidth="1"/>
    <col min="10254" max="10254" width="21.42578125" style="126" customWidth="1"/>
    <col min="10255" max="10255" width="15.42578125" style="126" customWidth="1"/>
    <col min="10256" max="10260" width="6.7109375" style="126"/>
    <col min="10261" max="10261" width="6.7109375" style="126" customWidth="1"/>
    <col min="10262" max="10266" width="6.7109375" style="126"/>
    <col min="10267" max="10267" width="5.85546875" style="126" customWidth="1"/>
    <col min="10268" max="10268" width="9.7109375" style="126" customWidth="1"/>
    <col min="10269" max="10273" width="6.7109375" style="126"/>
    <col min="10274" max="10274" width="10.7109375" style="126" customWidth="1"/>
    <col min="10275" max="10279" width="6.7109375" style="126"/>
    <col min="10280" max="10280" width="11.140625" style="126" customWidth="1"/>
    <col min="10281" max="10496" width="6.7109375" style="126"/>
    <col min="10497" max="10497" width="3.7109375" style="126" customWidth="1"/>
    <col min="10498" max="10498" width="5" style="126" customWidth="1"/>
    <col min="10499" max="10501" width="4.7109375" style="126" customWidth="1"/>
    <col min="10502" max="10502" width="12.7109375" style="126" customWidth="1"/>
    <col min="10503" max="10503" width="10.5703125" style="126" customWidth="1"/>
    <col min="10504" max="10504" width="15.7109375" style="126" customWidth="1"/>
    <col min="10505" max="10505" width="13.7109375" style="126" customWidth="1"/>
    <col min="10506" max="10507" width="6.140625" style="126" customWidth="1"/>
    <col min="10508" max="10508" width="7.7109375" style="126" customWidth="1"/>
    <col min="10509" max="10509" width="9.5703125" style="126" customWidth="1"/>
    <col min="10510" max="10510" width="21.42578125" style="126" customWidth="1"/>
    <col min="10511" max="10511" width="15.42578125" style="126" customWidth="1"/>
    <col min="10512" max="10516" width="6.7109375" style="126"/>
    <col min="10517" max="10517" width="6.7109375" style="126" customWidth="1"/>
    <col min="10518" max="10522" width="6.7109375" style="126"/>
    <col min="10523" max="10523" width="5.85546875" style="126" customWidth="1"/>
    <col min="10524" max="10524" width="9.7109375" style="126" customWidth="1"/>
    <col min="10525" max="10529" width="6.7109375" style="126"/>
    <col min="10530" max="10530" width="10.7109375" style="126" customWidth="1"/>
    <col min="10531" max="10535" width="6.7109375" style="126"/>
    <col min="10536" max="10536" width="11.140625" style="126" customWidth="1"/>
    <col min="10537" max="10752" width="6.7109375" style="126"/>
    <col min="10753" max="10753" width="3.7109375" style="126" customWidth="1"/>
    <col min="10754" max="10754" width="5" style="126" customWidth="1"/>
    <col min="10755" max="10757" width="4.7109375" style="126" customWidth="1"/>
    <col min="10758" max="10758" width="12.7109375" style="126" customWidth="1"/>
    <col min="10759" max="10759" width="10.5703125" style="126" customWidth="1"/>
    <col min="10760" max="10760" width="15.7109375" style="126" customWidth="1"/>
    <col min="10761" max="10761" width="13.7109375" style="126" customWidth="1"/>
    <col min="10762" max="10763" width="6.140625" style="126" customWidth="1"/>
    <col min="10764" max="10764" width="7.7109375" style="126" customWidth="1"/>
    <col min="10765" max="10765" width="9.5703125" style="126" customWidth="1"/>
    <col min="10766" max="10766" width="21.42578125" style="126" customWidth="1"/>
    <col min="10767" max="10767" width="15.42578125" style="126" customWidth="1"/>
    <col min="10768" max="10772" width="6.7109375" style="126"/>
    <col min="10773" max="10773" width="6.7109375" style="126" customWidth="1"/>
    <col min="10774" max="10778" width="6.7109375" style="126"/>
    <col min="10779" max="10779" width="5.85546875" style="126" customWidth="1"/>
    <col min="10780" max="10780" width="9.7109375" style="126" customWidth="1"/>
    <col min="10781" max="10785" width="6.7109375" style="126"/>
    <col min="10786" max="10786" width="10.7109375" style="126" customWidth="1"/>
    <col min="10787" max="10791" width="6.7109375" style="126"/>
    <col min="10792" max="10792" width="11.140625" style="126" customWidth="1"/>
    <col min="10793" max="11008" width="6.7109375" style="126"/>
    <col min="11009" max="11009" width="3.7109375" style="126" customWidth="1"/>
    <col min="11010" max="11010" width="5" style="126" customWidth="1"/>
    <col min="11011" max="11013" width="4.7109375" style="126" customWidth="1"/>
    <col min="11014" max="11014" width="12.7109375" style="126" customWidth="1"/>
    <col min="11015" max="11015" width="10.5703125" style="126" customWidth="1"/>
    <col min="11016" max="11016" width="15.7109375" style="126" customWidth="1"/>
    <col min="11017" max="11017" width="13.7109375" style="126" customWidth="1"/>
    <col min="11018" max="11019" width="6.140625" style="126" customWidth="1"/>
    <col min="11020" max="11020" width="7.7109375" style="126" customWidth="1"/>
    <col min="11021" max="11021" width="9.5703125" style="126" customWidth="1"/>
    <col min="11022" max="11022" width="21.42578125" style="126" customWidth="1"/>
    <col min="11023" max="11023" width="15.42578125" style="126" customWidth="1"/>
    <col min="11024" max="11028" width="6.7109375" style="126"/>
    <col min="11029" max="11029" width="6.7109375" style="126" customWidth="1"/>
    <col min="11030" max="11034" width="6.7109375" style="126"/>
    <col min="11035" max="11035" width="5.85546875" style="126" customWidth="1"/>
    <col min="11036" max="11036" width="9.7109375" style="126" customWidth="1"/>
    <col min="11037" max="11041" width="6.7109375" style="126"/>
    <col min="11042" max="11042" width="10.7109375" style="126" customWidth="1"/>
    <col min="11043" max="11047" width="6.7109375" style="126"/>
    <col min="11048" max="11048" width="11.140625" style="126" customWidth="1"/>
    <col min="11049" max="11264" width="6.7109375" style="126"/>
    <col min="11265" max="11265" width="3.7109375" style="126" customWidth="1"/>
    <col min="11266" max="11266" width="5" style="126" customWidth="1"/>
    <col min="11267" max="11269" width="4.7109375" style="126" customWidth="1"/>
    <col min="11270" max="11270" width="12.7109375" style="126" customWidth="1"/>
    <col min="11271" max="11271" width="10.5703125" style="126" customWidth="1"/>
    <col min="11272" max="11272" width="15.7109375" style="126" customWidth="1"/>
    <col min="11273" max="11273" width="13.7109375" style="126" customWidth="1"/>
    <col min="11274" max="11275" width="6.140625" style="126" customWidth="1"/>
    <col min="11276" max="11276" width="7.7109375" style="126" customWidth="1"/>
    <col min="11277" max="11277" width="9.5703125" style="126" customWidth="1"/>
    <col min="11278" max="11278" width="21.42578125" style="126" customWidth="1"/>
    <col min="11279" max="11279" width="15.42578125" style="126" customWidth="1"/>
    <col min="11280" max="11284" width="6.7109375" style="126"/>
    <col min="11285" max="11285" width="6.7109375" style="126" customWidth="1"/>
    <col min="11286" max="11290" width="6.7109375" style="126"/>
    <col min="11291" max="11291" width="5.85546875" style="126" customWidth="1"/>
    <col min="11292" max="11292" width="9.7109375" style="126" customWidth="1"/>
    <col min="11293" max="11297" width="6.7109375" style="126"/>
    <col min="11298" max="11298" width="10.7109375" style="126" customWidth="1"/>
    <col min="11299" max="11303" width="6.7109375" style="126"/>
    <col min="11304" max="11304" width="11.140625" style="126" customWidth="1"/>
    <col min="11305" max="11520" width="6.7109375" style="126"/>
    <col min="11521" max="11521" width="3.7109375" style="126" customWidth="1"/>
    <col min="11522" max="11522" width="5" style="126" customWidth="1"/>
    <col min="11523" max="11525" width="4.7109375" style="126" customWidth="1"/>
    <col min="11526" max="11526" width="12.7109375" style="126" customWidth="1"/>
    <col min="11527" max="11527" width="10.5703125" style="126" customWidth="1"/>
    <col min="11528" max="11528" width="15.7109375" style="126" customWidth="1"/>
    <col min="11529" max="11529" width="13.7109375" style="126" customWidth="1"/>
    <col min="11530" max="11531" width="6.140625" style="126" customWidth="1"/>
    <col min="11532" max="11532" width="7.7109375" style="126" customWidth="1"/>
    <col min="11533" max="11533" width="9.5703125" style="126" customWidth="1"/>
    <col min="11534" max="11534" width="21.42578125" style="126" customWidth="1"/>
    <col min="11535" max="11535" width="15.42578125" style="126" customWidth="1"/>
    <col min="11536" max="11540" width="6.7109375" style="126"/>
    <col min="11541" max="11541" width="6.7109375" style="126" customWidth="1"/>
    <col min="11542" max="11546" width="6.7109375" style="126"/>
    <col min="11547" max="11547" width="5.85546875" style="126" customWidth="1"/>
    <col min="11548" max="11548" width="9.7109375" style="126" customWidth="1"/>
    <col min="11549" max="11553" width="6.7109375" style="126"/>
    <col min="11554" max="11554" width="10.7109375" style="126" customWidth="1"/>
    <col min="11555" max="11559" width="6.7109375" style="126"/>
    <col min="11560" max="11560" width="11.140625" style="126" customWidth="1"/>
    <col min="11561" max="11776" width="6.7109375" style="126"/>
    <col min="11777" max="11777" width="3.7109375" style="126" customWidth="1"/>
    <col min="11778" max="11778" width="5" style="126" customWidth="1"/>
    <col min="11779" max="11781" width="4.7109375" style="126" customWidth="1"/>
    <col min="11782" max="11782" width="12.7109375" style="126" customWidth="1"/>
    <col min="11783" max="11783" width="10.5703125" style="126" customWidth="1"/>
    <col min="11784" max="11784" width="15.7109375" style="126" customWidth="1"/>
    <col min="11785" max="11785" width="13.7109375" style="126" customWidth="1"/>
    <col min="11786" max="11787" width="6.140625" style="126" customWidth="1"/>
    <col min="11788" max="11788" width="7.7109375" style="126" customWidth="1"/>
    <col min="11789" max="11789" width="9.5703125" style="126" customWidth="1"/>
    <col min="11790" max="11790" width="21.42578125" style="126" customWidth="1"/>
    <col min="11791" max="11791" width="15.42578125" style="126" customWidth="1"/>
    <col min="11792" max="11796" width="6.7109375" style="126"/>
    <col min="11797" max="11797" width="6.7109375" style="126" customWidth="1"/>
    <col min="11798" max="11802" width="6.7109375" style="126"/>
    <col min="11803" max="11803" width="5.85546875" style="126" customWidth="1"/>
    <col min="11804" max="11804" width="9.7109375" style="126" customWidth="1"/>
    <col min="11805" max="11809" width="6.7109375" style="126"/>
    <col min="11810" max="11810" width="10.7109375" style="126" customWidth="1"/>
    <col min="11811" max="11815" width="6.7109375" style="126"/>
    <col min="11816" max="11816" width="11.140625" style="126" customWidth="1"/>
    <col min="11817" max="12032" width="6.7109375" style="126"/>
    <col min="12033" max="12033" width="3.7109375" style="126" customWidth="1"/>
    <col min="12034" max="12034" width="5" style="126" customWidth="1"/>
    <col min="12035" max="12037" width="4.7109375" style="126" customWidth="1"/>
    <col min="12038" max="12038" width="12.7109375" style="126" customWidth="1"/>
    <col min="12039" max="12039" width="10.5703125" style="126" customWidth="1"/>
    <col min="12040" max="12040" width="15.7109375" style="126" customWidth="1"/>
    <col min="12041" max="12041" width="13.7109375" style="126" customWidth="1"/>
    <col min="12042" max="12043" width="6.140625" style="126" customWidth="1"/>
    <col min="12044" max="12044" width="7.7109375" style="126" customWidth="1"/>
    <col min="12045" max="12045" width="9.5703125" style="126" customWidth="1"/>
    <col min="12046" max="12046" width="21.42578125" style="126" customWidth="1"/>
    <col min="12047" max="12047" width="15.42578125" style="126" customWidth="1"/>
    <col min="12048" max="12052" width="6.7109375" style="126"/>
    <col min="12053" max="12053" width="6.7109375" style="126" customWidth="1"/>
    <col min="12054" max="12058" width="6.7109375" style="126"/>
    <col min="12059" max="12059" width="5.85546875" style="126" customWidth="1"/>
    <col min="12060" max="12060" width="9.7109375" style="126" customWidth="1"/>
    <col min="12061" max="12065" width="6.7109375" style="126"/>
    <col min="12066" max="12066" width="10.7109375" style="126" customWidth="1"/>
    <col min="12067" max="12071" width="6.7109375" style="126"/>
    <col min="12072" max="12072" width="11.140625" style="126" customWidth="1"/>
    <col min="12073" max="12288" width="6.7109375" style="126"/>
    <col min="12289" max="12289" width="3.7109375" style="126" customWidth="1"/>
    <col min="12290" max="12290" width="5" style="126" customWidth="1"/>
    <col min="12291" max="12293" width="4.7109375" style="126" customWidth="1"/>
    <col min="12294" max="12294" width="12.7109375" style="126" customWidth="1"/>
    <col min="12295" max="12295" width="10.5703125" style="126" customWidth="1"/>
    <col min="12296" max="12296" width="15.7109375" style="126" customWidth="1"/>
    <col min="12297" max="12297" width="13.7109375" style="126" customWidth="1"/>
    <col min="12298" max="12299" width="6.140625" style="126" customWidth="1"/>
    <col min="12300" max="12300" width="7.7109375" style="126" customWidth="1"/>
    <col min="12301" max="12301" width="9.5703125" style="126" customWidth="1"/>
    <col min="12302" max="12302" width="21.42578125" style="126" customWidth="1"/>
    <col min="12303" max="12303" width="15.42578125" style="126" customWidth="1"/>
    <col min="12304" max="12308" width="6.7109375" style="126"/>
    <col min="12309" max="12309" width="6.7109375" style="126" customWidth="1"/>
    <col min="12310" max="12314" width="6.7109375" style="126"/>
    <col min="12315" max="12315" width="5.85546875" style="126" customWidth="1"/>
    <col min="12316" max="12316" width="9.7109375" style="126" customWidth="1"/>
    <col min="12317" max="12321" width="6.7109375" style="126"/>
    <col min="12322" max="12322" width="10.7109375" style="126" customWidth="1"/>
    <col min="12323" max="12327" width="6.7109375" style="126"/>
    <col min="12328" max="12328" width="11.140625" style="126" customWidth="1"/>
    <col min="12329" max="12544" width="6.7109375" style="126"/>
    <col min="12545" max="12545" width="3.7109375" style="126" customWidth="1"/>
    <col min="12546" max="12546" width="5" style="126" customWidth="1"/>
    <col min="12547" max="12549" width="4.7109375" style="126" customWidth="1"/>
    <col min="12550" max="12550" width="12.7109375" style="126" customWidth="1"/>
    <col min="12551" max="12551" width="10.5703125" style="126" customWidth="1"/>
    <col min="12552" max="12552" width="15.7109375" style="126" customWidth="1"/>
    <col min="12553" max="12553" width="13.7109375" style="126" customWidth="1"/>
    <col min="12554" max="12555" width="6.140625" style="126" customWidth="1"/>
    <col min="12556" max="12556" width="7.7109375" style="126" customWidth="1"/>
    <col min="12557" max="12557" width="9.5703125" style="126" customWidth="1"/>
    <col min="12558" max="12558" width="21.42578125" style="126" customWidth="1"/>
    <col min="12559" max="12559" width="15.42578125" style="126" customWidth="1"/>
    <col min="12560" max="12564" width="6.7109375" style="126"/>
    <col min="12565" max="12565" width="6.7109375" style="126" customWidth="1"/>
    <col min="12566" max="12570" width="6.7109375" style="126"/>
    <col min="12571" max="12571" width="5.85546875" style="126" customWidth="1"/>
    <col min="12572" max="12572" width="9.7109375" style="126" customWidth="1"/>
    <col min="12573" max="12577" width="6.7109375" style="126"/>
    <col min="12578" max="12578" width="10.7109375" style="126" customWidth="1"/>
    <col min="12579" max="12583" width="6.7109375" style="126"/>
    <col min="12584" max="12584" width="11.140625" style="126" customWidth="1"/>
    <col min="12585" max="12800" width="6.7109375" style="126"/>
    <col min="12801" max="12801" width="3.7109375" style="126" customWidth="1"/>
    <col min="12802" max="12802" width="5" style="126" customWidth="1"/>
    <col min="12803" max="12805" width="4.7109375" style="126" customWidth="1"/>
    <col min="12806" max="12806" width="12.7109375" style="126" customWidth="1"/>
    <col min="12807" max="12807" width="10.5703125" style="126" customWidth="1"/>
    <col min="12808" max="12808" width="15.7109375" style="126" customWidth="1"/>
    <col min="12809" max="12809" width="13.7109375" style="126" customWidth="1"/>
    <col min="12810" max="12811" width="6.140625" style="126" customWidth="1"/>
    <col min="12812" max="12812" width="7.7109375" style="126" customWidth="1"/>
    <col min="12813" max="12813" width="9.5703125" style="126" customWidth="1"/>
    <col min="12814" max="12814" width="21.42578125" style="126" customWidth="1"/>
    <col min="12815" max="12815" width="15.42578125" style="126" customWidth="1"/>
    <col min="12816" max="12820" width="6.7109375" style="126"/>
    <col min="12821" max="12821" width="6.7109375" style="126" customWidth="1"/>
    <col min="12822" max="12826" width="6.7109375" style="126"/>
    <col min="12827" max="12827" width="5.85546875" style="126" customWidth="1"/>
    <col min="12828" max="12828" width="9.7109375" style="126" customWidth="1"/>
    <col min="12829" max="12833" width="6.7109375" style="126"/>
    <col min="12834" max="12834" width="10.7109375" style="126" customWidth="1"/>
    <col min="12835" max="12839" width="6.7109375" style="126"/>
    <col min="12840" max="12840" width="11.140625" style="126" customWidth="1"/>
    <col min="12841" max="13056" width="6.7109375" style="126"/>
    <col min="13057" max="13057" width="3.7109375" style="126" customWidth="1"/>
    <col min="13058" max="13058" width="5" style="126" customWidth="1"/>
    <col min="13059" max="13061" width="4.7109375" style="126" customWidth="1"/>
    <col min="13062" max="13062" width="12.7109375" style="126" customWidth="1"/>
    <col min="13063" max="13063" width="10.5703125" style="126" customWidth="1"/>
    <col min="13064" max="13064" width="15.7109375" style="126" customWidth="1"/>
    <col min="13065" max="13065" width="13.7109375" style="126" customWidth="1"/>
    <col min="13066" max="13067" width="6.140625" style="126" customWidth="1"/>
    <col min="13068" max="13068" width="7.7109375" style="126" customWidth="1"/>
    <col min="13069" max="13069" width="9.5703125" style="126" customWidth="1"/>
    <col min="13070" max="13070" width="21.42578125" style="126" customWidth="1"/>
    <col min="13071" max="13071" width="15.42578125" style="126" customWidth="1"/>
    <col min="13072" max="13076" width="6.7109375" style="126"/>
    <col min="13077" max="13077" width="6.7109375" style="126" customWidth="1"/>
    <col min="13078" max="13082" width="6.7109375" style="126"/>
    <col min="13083" max="13083" width="5.85546875" style="126" customWidth="1"/>
    <col min="13084" max="13084" width="9.7109375" style="126" customWidth="1"/>
    <col min="13085" max="13089" width="6.7109375" style="126"/>
    <col min="13090" max="13090" width="10.7109375" style="126" customWidth="1"/>
    <col min="13091" max="13095" width="6.7109375" style="126"/>
    <col min="13096" max="13096" width="11.140625" style="126" customWidth="1"/>
    <col min="13097" max="13312" width="6.7109375" style="126"/>
    <col min="13313" max="13313" width="3.7109375" style="126" customWidth="1"/>
    <col min="13314" max="13314" width="5" style="126" customWidth="1"/>
    <col min="13315" max="13317" width="4.7109375" style="126" customWidth="1"/>
    <col min="13318" max="13318" width="12.7109375" style="126" customWidth="1"/>
    <col min="13319" max="13319" width="10.5703125" style="126" customWidth="1"/>
    <col min="13320" max="13320" width="15.7109375" style="126" customWidth="1"/>
    <col min="13321" max="13321" width="13.7109375" style="126" customWidth="1"/>
    <col min="13322" max="13323" width="6.140625" style="126" customWidth="1"/>
    <col min="13324" max="13324" width="7.7109375" style="126" customWidth="1"/>
    <col min="13325" max="13325" width="9.5703125" style="126" customWidth="1"/>
    <col min="13326" max="13326" width="21.42578125" style="126" customWidth="1"/>
    <col min="13327" max="13327" width="15.42578125" style="126" customWidth="1"/>
    <col min="13328" max="13332" width="6.7109375" style="126"/>
    <col min="13333" max="13333" width="6.7109375" style="126" customWidth="1"/>
    <col min="13334" max="13338" width="6.7109375" style="126"/>
    <col min="13339" max="13339" width="5.85546875" style="126" customWidth="1"/>
    <col min="13340" max="13340" width="9.7109375" style="126" customWidth="1"/>
    <col min="13341" max="13345" width="6.7109375" style="126"/>
    <col min="13346" max="13346" width="10.7109375" style="126" customWidth="1"/>
    <col min="13347" max="13351" width="6.7109375" style="126"/>
    <col min="13352" max="13352" width="11.140625" style="126" customWidth="1"/>
    <col min="13353" max="13568" width="6.7109375" style="126"/>
    <col min="13569" max="13569" width="3.7109375" style="126" customWidth="1"/>
    <col min="13570" max="13570" width="5" style="126" customWidth="1"/>
    <col min="13571" max="13573" width="4.7109375" style="126" customWidth="1"/>
    <col min="13574" max="13574" width="12.7109375" style="126" customWidth="1"/>
    <col min="13575" max="13575" width="10.5703125" style="126" customWidth="1"/>
    <col min="13576" max="13576" width="15.7109375" style="126" customWidth="1"/>
    <col min="13577" max="13577" width="13.7109375" style="126" customWidth="1"/>
    <col min="13578" max="13579" width="6.140625" style="126" customWidth="1"/>
    <col min="13580" max="13580" width="7.7109375" style="126" customWidth="1"/>
    <col min="13581" max="13581" width="9.5703125" style="126" customWidth="1"/>
    <col min="13582" max="13582" width="21.42578125" style="126" customWidth="1"/>
    <col min="13583" max="13583" width="15.42578125" style="126" customWidth="1"/>
    <col min="13584" max="13588" width="6.7109375" style="126"/>
    <col min="13589" max="13589" width="6.7109375" style="126" customWidth="1"/>
    <col min="13590" max="13594" width="6.7109375" style="126"/>
    <col min="13595" max="13595" width="5.85546875" style="126" customWidth="1"/>
    <col min="13596" max="13596" width="9.7109375" style="126" customWidth="1"/>
    <col min="13597" max="13601" width="6.7109375" style="126"/>
    <col min="13602" max="13602" width="10.7109375" style="126" customWidth="1"/>
    <col min="13603" max="13607" width="6.7109375" style="126"/>
    <col min="13608" max="13608" width="11.140625" style="126" customWidth="1"/>
    <col min="13609" max="13824" width="6.7109375" style="126"/>
    <col min="13825" max="13825" width="3.7109375" style="126" customWidth="1"/>
    <col min="13826" max="13826" width="5" style="126" customWidth="1"/>
    <col min="13827" max="13829" width="4.7109375" style="126" customWidth="1"/>
    <col min="13830" max="13830" width="12.7109375" style="126" customWidth="1"/>
    <col min="13831" max="13831" width="10.5703125" style="126" customWidth="1"/>
    <col min="13832" max="13832" width="15.7109375" style="126" customWidth="1"/>
    <col min="13833" max="13833" width="13.7109375" style="126" customWidth="1"/>
    <col min="13834" max="13835" width="6.140625" style="126" customWidth="1"/>
    <col min="13836" max="13836" width="7.7109375" style="126" customWidth="1"/>
    <col min="13837" max="13837" width="9.5703125" style="126" customWidth="1"/>
    <col min="13838" max="13838" width="21.42578125" style="126" customWidth="1"/>
    <col min="13839" max="13839" width="15.42578125" style="126" customWidth="1"/>
    <col min="13840" max="13844" width="6.7109375" style="126"/>
    <col min="13845" max="13845" width="6.7109375" style="126" customWidth="1"/>
    <col min="13846" max="13850" width="6.7109375" style="126"/>
    <col min="13851" max="13851" width="5.85546875" style="126" customWidth="1"/>
    <col min="13852" max="13852" width="9.7109375" style="126" customWidth="1"/>
    <col min="13853" max="13857" width="6.7109375" style="126"/>
    <col min="13858" max="13858" width="10.7109375" style="126" customWidth="1"/>
    <col min="13859" max="13863" width="6.7109375" style="126"/>
    <col min="13864" max="13864" width="11.140625" style="126" customWidth="1"/>
    <col min="13865" max="14080" width="6.7109375" style="126"/>
    <col min="14081" max="14081" width="3.7109375" style="126" customWidth="1"/>
    <col min="14082" max="14082" width="5" style="126" customWidth="1"/>
    <col min="14083" max="14085" width="4.7109375" style="126" customWidth="1"/>
    <col min="14086" max="14086" width="12.7109375" style="126" customWidth="1"/>
    <col min="14087" max="14087" width="10.5703125" style="126" customWidth="1"/>
    <col min="14088" max="14088" width="15.7109375" style="126" customWidth="1"/>
    <col min="14089" max="14089" width="13.7109375" style="126" customWidth="1"/>
    <col min="14090" max="14091" width="6.140625" style="126" customWidth="1"/>
    <col min="14092" max="14092" width="7.7109375" style="126" customWidth="1"/>
    <col min="14093" max="14093" width="9.5703125" style="126" customWidth="1"/>
    <col min="14094" max="14094" width="21.42578125" style="126" customWidth="1"/>
    <col min="14095" max="14095" width="15.42578125" style="126" customWidth="1"/>
    <col min="14096" max="14100" width="6.7109375" style="126"/>
    <col min="14101" max="14101" width="6.7109375" style="126" customWidth="1"/>
    <col min="14102" max="14106" width="6.7109375" style="126"/>
    <col min="14107" max="14107" width="5.85546875" style="126" customWidth="1"/>
    <col min="14108" max="14108" width="9.7109375" style="126" customWidth="1"/>
    <col min="14109" max="14113" width="6.7109375" style="126"/>
    <col min="14114" max="14114" width="10.7109375" style="126" customWidth="1"/>
    <col min="14115" max="14119" width="6.7109375" style="126"/>
    <col min="14120" max="14120" width="11.140625" style="126" customWidth="1"/>
    <col min="14121" max="14336" width="6.7109375" style="126"/>
    <col min="14337" max="14337" width="3.7109375" style="126" customWidth="1"/>
    <col min="14338" max="14338" width="5" style="126" customWidth="1"/>
    <col min="14339" max="14341" width="4.7109375" style="126" customWidth="1"/>
    <col min="14342" max="14342" width="12.7109375" style="126" customWidth="1"/>
    <col min="14343" max="14343" width="10.5703125" style="126" customWidth="1"/>
    <col min="14344" max="14344" width="15.7109375" style="126" customWidth="1"/>
    <col min="14345" max="14345" width="13.7109375" style="126" customWidth="1"/>
    <col min="14346" max="14347" width="6.140625" style="126" customWidth="1"/>
    <col min="14348" max="14348" width="7.7109375" style="126" customWidth="1"/>
    <col min="14349" max="14349" width="9.5703125" style="126" customWidth="1"/>
    <col min="14350" max="14350" width="21.42578125" style="126" customWidth="1"/>
    <col min="14351" max="14351" width="15.42578125" style="126" customWidth="1"/>
    <col min="14352" max="14356" width="6.7109375" style="126"/>
    <col min="14357" max="14357" width="6.7109375" style="126" customWidth="1"/>
    <col min="14358" max="14362" width="6.7109375" style="126"/>
    <col min="14363" max="14363" width="5.85546875" style="126" customWidth="1"/>
    <col min="14364" max="14364" width="9.7109375" style="126" customWidth="1"/>
    <col min="14365" max="14369" width="6.7109375" style="126"/>
    <col min="14370" max="14370" width="10.7109375" style="126" customWidth="1"/>
    <col min="14371" max="14375" width="6.7109375" style="126"/>
    <col min="14376" max="14376" width="11.140625" style="126" customWidth="1"/>
    <col min="14377" max="14592" width="6.7109375" style="126"/>
    <col min="14593" max="14593" width="3.7109375" style="126" customWidth="1"/>
    <col min="14594" max="14594" width="5" style="126" customWidth="1"/>
    <col min="14595" max="14597" width="4.7109375" style="126" customWidth="1"/>
    <col min="14598" max="14598" width="12.7109375" style="126" customWidth="1"/>
    <col min="14599" max="14599" width="10.5703125" style="126" customWidth="1"/>
    <col min="14600" max="14600" width="15.7109375" style="126" customWidth="1"/>
    <col min="14601" max="14601" width="13.7109375" style="126" customWidth="1"/>
    <col min="14602" max="14603" width="6.140625" style="126" customWidth="1"/>
    <col min="14604" max="14604" width="7.7109375" style="126" customWidth="1"/>
    <col min="14605" max="14605" width="9.5703125" style="126" customWidth="1"/>
    <col min="14606" max="14606" width="21.42578125" style="126" customWidth="1"/>
    <col min="14607" max="14607" width="15.42578125" style="126" customWidth="1"/>
    <col min="14608" max="14612" width="6.7109375" style="126"/>
    <col min="14613" max="14613" width="6.7109375" style="126" customWidth="1"/>
    <col min="14614" max="14618" width="6.7109375" style="126"/>
    <col min="14619" max="14619" width="5.85546875" style="126" customWidth="1"/>
    <col min="14620" max="14620" width="9.7109375" style="126" customWidth="1"/>
    <col min="14621" max="14625" width="6.7109375" style="126"/>
    <col min="14626" max="14626" width="10.7109375" style="126" customWidth="1"/>
    <col min="14627" max="14631" width="6.7109375" style="126"/>
    <col min="14632" max="14632" width="11.140625" style="126" customWidth="1"/>
    <col min="14633" max="14848" width="6.7109375" style="126"/>
    <col min="14849" max="14849" width="3.7109375" style="126" customWidth="1"/>
    <col min="14850" max="14850" width="5" style="126" customWidth="1"/>
    <col min="14851" max="14853" width="4.7109375" style="126" customWidth="1"/>
    <col min="14854" max="14854" width="12.7109375" style="126" customWidth="1"/>
    <col min="14855" max="14855" width="10.5703125" style="126" customWidth="1"/>
    <col min="14856" max="14856" width="15.7109375" style="126" customWidth="1"/>
    <col min="14857" max="14857" width="13.7109375" style="126" customWidth="1"/>
    <col min="14858" max="14859" width="6.140625" style="126" customWidth="1"/>
    <col min="14860" max="14860" width="7.7109375" style="126" customWidth="1"/>
    <col min="14861" max="14861" width="9.5703125" style="126" customWidth="1"/>
    <col min="14862" max="14862" width="21.42578125" style="126" customWidth="1"/>
    <col min="14863" max="14863" width="15.42578125" style="126" customWidth="1"/>
    <col min="14864" max="14868" width="6.7109375" style="126"/>
    <col min="14869" max="14869" width="6.7109375" style="126" customWidth="1"/>
    <col min="14870" max="14874" width="6.7109375" style="126"/>
    <col min="14875" max="14875" width="5.85546875" style="126" customWidth="1"/>
    <col min="14876" max="14876" width="9.7109375" style="126" customWidth="1"/>
    <col min="14877" max="14881" width="6.7109375" style="126"/>
    <col min="14882" max="14882" width="10.7109375" style="126" customWidth="1"/>
    <col min="14883" max="14887" width="6.7109375" style="126"/>
    <col min="14888" max="14888" width="11.140625" style="126" customWidth="1"/>
    <col min="14889" max="15104" width="6.7109375" style="126"/>
    <col min="15105" max="15105" width="3.7109375" style="126" customWidth="1"/>
    <col min="15106" max="15106" width="5" style="126" customWidth="1"/>
    <col min="15107" max="15109" width="4.7109375" style="126" customWidth="1"/>
    <col min="15110" max="15110" width="12.7109375" style="126" customWidth="1"/>
    <col min="15111" max="15111" width="10.5703125" style="126" customWidth="1"/>
    <col min="15112" max="15112" width="15.7109375" style="126" customWidth="1"/>
    <col min="15113" max="15113" width="13.7109375" style="126" customWidth="1"/>
    <col min="15114" max="15115" width="6.140625" style="126" customWidth="1"/>
    <col min="15116" max="15116" width="7.7109375" style="126" customWidth="1"/>
    <col min="15117" max="15117" width="9.5703125" style="126" customWidth="1"/>
    <col min="15118" max="15118" width="21.42578125" style="126" customWidth="1"/>
    <col min="15119" max="15119" width="15.42578125" style="126" customWidth="1"/>
    <col min="15120" max="15124" width="6.7109375" style="126"/>
    <col min="15125" max="15125" width="6.7109375" style="126" customWidth="1"/>
    <col min="15126" max="15130" width="6.7109375" style="126"/>
    <col min="15131" max="15131" width="5.85546875" style="126" customWidth="1"/>
    <col min="15132" max="15132" width="9.7109375" style="126" customWidth="1"/>
    <col min="15133" max="15137" width="6.7109375" style="126"/>
    <col min="15138" max="15138" width="10.7109375" style="126" customWidth="1"/>
    <col min="15139" max="15143" width="6.7109375" style="126"/>
    <col min="15144" max="15144" width="11.140625" style="126" customWidth="1"/>
    <col min="15145" max="15360" width="6.7109375" style="126"/>
    <col min="15361" max="15361" width="3.7109375" style="126" customWidth="1"/>
    <col min="15362" max="15362" width="5" style="126" customWidth="1"/>
    <col min="15363" max="15365" width="4.7109375" style="126" customWidth="1"/>
    <col min="15366" max="15366" width="12.7109375" style="126" customWidth="1"/>
    <col min="15367" max="15367" width="10.5703125" style="126" customWidth="1"/>
    <col min="15368" max="15368" width="15.7109375" style="126" customWidth="1"/>
    <col min="15369" max="15369" width="13.7109375" style="126" customWidth="1"/>
    <col min="15370" max="15371" width="6.140625" style="126" customWidth="1"/>
    <col min="15372" max="15372" width="7.7109375" style="126" customWidth="1"/>
    <col min="15373" max="15373" width="9.5703125" style="126" customWidth="1"/>
    <col min="15374" max="15374" width="21.42578125" style="126" customWidth="1"/>
    <col min="15375" max="15375" width="15.42578125" style="126" customWidth="1"/>
    <col min="15376" max="15380" width="6.7109375" style="126"/>
    <col min="15381" max="15381" width="6.7109375" style="126" customWidth="1"/>
    <col min="15382" max="15386" width="6.7109375" style="126"/>
    <col min="15387" max="15387" width="5.85546875" style="126" customWidth="1"/>
    <col min="15388" max="15388" width="9.7109375" style="126" customWidth="1"/>
    <col min="15389" max="15393" width="6.7109375" style="126"/>
    <col min="15394" max="15394" width="10.7109375" style="126" customWidth="1"/>
    <col min="15395" max="15399" width="6.7109375" style="126"/>
    <col min="15400" max="15400" width="11.140625" style="126" customWidth="1"/>
    <col min="15401" max="15616" width="6.7109375" style="126"/>
    <col min="15617" max="15617" width="3.7109375" style="126" customWidth="1"/>
    <col min="15618" max="15618" width="5" style="126" customWidth="1"/>
    <col min="15619" max="15621" width="4.7109375" style="126" customWidth="1"/>
    <col min="15622" max="15622" width="12.7109375" style="126" customWidth="1"/>
    <col min="15623" max="15623" width="10.5703125" style="126" customWidth="1"/>
    <col min="15624" max="15624" width="15.7109375" style="126" customWidth="1"/>
    <col min="15625" max="15625" width="13.7109375" style="126" customWidth="1"/>
    <col min="15626" max="15627" width="6.140625" style="126" customWidth="1"/>
    <col min="15628" max="15628" width="7.7109375" style="126" customWidth="1"/>
    <col min="15629" max="15629" width="9.5703125" style="126" customWidth="1"/>
    <col min="15630" max="15630" width="21.42578125" style="126" customWidth="1"/>
    <col min="15631" max="15631" width="15.42578125" style="126" customWidth="1"/>
    <col min="15632" max="15636" width="6.7109375" style="126"/>
    <col min="15637" max="15637" width="6.7109375" style="126" customWidth="1"/>
    <col min="15638" max="15642" width="6.7109375" style="126"/>
    <col min="15643" max="15643" width="5.85546875" style="126" customWidth="1"/>
    <col min="15644" max="15644" width="9.7109375" style="126" customWidth="1"/>
    <col min="15645" max="15649" width="6.7109375" style="126"/>
    <col min="15650" max="15650" width="10.7109375" style="126" customWidth="1"/>
    <col min="15651" max="15655" width="6.7109375" style="126"/>
    <col min="15656" max="15656" width="11.140625" style="126" customWidth="1"/>
    <col min="15657" max="15872" width="6.7109375" style="126"/>
    <col min="15873" max="15873" width="3.7109375" style="126" customWidth="1"/>
    <col min="15874" max="15874" width="5" style="126" customWidth="1"/>
    <col min="15875" max="15877" width="4.7109375" style="126" customWidth="1"/>
    <col min="15878" max="15878" width="12.7109375" style="126" customWidth="1"/>
    <col min="15879" max="15879" width="10.5703125" style="126" customWidth="1"/>
    <col min="15880" max="15880" width="15.7109375" style="126" customWidth="1"/>
    <col min="15881" max="15881" width="13.7109375" style="126" customWidth="1"/>
    <col min="15882" max="15883" width="6.140625" style="126" customWidth="1"/>
    <col min="15884" max="15884" width="7.7109375" style="126" customWidth="1"/>
    <col min="15885" max="15885" width="9.5703125" style="126" customWidth="1"/>
    <col min="15886" max="15886" width="21.42578125" style="126" customWidth="1"/>
    <col min="15887" max="15887" width="15.42578125" style="126" customWidth="1"/>
    <col min="15888" max="15892" width="6.7109375" style="126"/>
    <col min="15893" max="15893" width="6.7109375" style="126" customWidth="1"/>
    <col min="15894" max="15898" width="6.7109375" style="126"/>
    <col min="15899" max="15899" width="5.85546875" style="126" customWidth="1"/>
    <col min="15900" max="15900" width="9.7109375" style="126" customWidth="1"/>
    <col min="15901" max="15905" width="6.7109375" style="126"/>
    <col min="15906" max="15906" width="10.7109375" style="126" customWidth="1"/>
    <col min="15907" max="15911" width="6.7109375" style="126"/>
    <col min="15912" max="15912" width="11.140625" style="126" customWidth="1"/>
    <col min="15913" max="16128" width="6.7109375" style="126"/>
    <col min="16129" max="16129" width="3.7109375" style="126" customWidth="1"/>
    <col min="16130" max="16130" width="5" style="126" customWidth="1"/>
    <col min="16131" max="16133" width="4.7109375" style="126" customWidth="1"/>
    <col min="16134" max="16134" width="12.7109375" style="126" customWidth="1"/>
    <col min="16135" max="16135" width="10.5703125" style="126" customWidth="1"/>
    <col min="16136" max="16136" width="15.7109375" style="126" customWidth="1"/>
    <col min="16137" max="16137" width="13.7109375" style="126" customWidth="1"/>
    <col min="16138" max="16139" width="6.140625" style="126" customWidth="1"/>
    <col min="16140" max="16140" width="7.7109375" style="126" customWidth="1"/>
    <col min="16141" max="16141" width="9.5703125" style="126" customWidth="1"/>
    <col min="16142" max="16142" width="21.42578125" style="126" customWidth="1"/>
    <col min="16143" max="16143" width="15.42578125" style="126" customWidth="1"/>
    <col min="16144" max="16148" width="6.7109375" style="126"/>
    <col min="16149" max="16149" width="6.7109375" style="126" customWidth="1"/>
    <col min="16150" max="16154" width="6.7109375" style="126"/>
    <col min="16155" max="16155" width="5.85546875" style="126" customWidth="1"/>
    <col min="16156" max="16156" width="9.7109375" style="126" customWidth="1"/>
    <col min="16157" max="16161" width="6.7109375" style="126"/>
    <col min="16162" max="16162" width="10.7109375" style="126" customWidth="1"/>
    <col min="16163" max="16167" width="6.7109375" style="126"/>
    <col min="16168" max="16168" width="11.140625" style="126" customWidth="1"/>
    <col min="16169" max="16384" width="6.7109375" style="126"/>
  </cols>
  <sheetData>
    <row r="1" spans="1:40" ht="77.25" customHeight="1" thickBot="1" x14ac:dyDescent="0.25">
      <c r="A1" s="397" t="s">
        <v>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row>
    <row r="2" spans="1:40" ht="12.75" customHeight="1" x14ac:dyDescent="0.2">
      <c r="A2" s="404" t="s">
        <v>255</v>
      </c>
      <c r="B2" s="338"/>
      <c r="C2" s="338"/>
      <c r="D2" s="338"/>
      <c r="E2" s="338"/>
      <c r="F2" s="338"/>
      <c r="G2" s="338"/>
      <c r="H2" s="338"/>
      <c r="I2" s="338"/>
      <c r="J2" s="338"/>
      <c r="K2" s="338"/>
      <c r="L2" s="338"/>
      <c r="M2" s="338" t="s">
        <v>256</v>
      </c>
      <c r="N2" s="338"/>
      <c r="O2" s="338"/>
      <c r="P2" s="338"/>
      <c r="Q2" s="338"/>
      <c r="R2" s="338"/>
      <c r="S2" s="338"/>
      <c r="T2" s="338"/>
      <c r="U2" s="338"/>
      <c r="V2" s="338"/>
      <c r="W2" s="338"/>
      <c r="X2" s="338"/>
      <c r="Y2" s="338"/>
      <c r="Z2" s="338"/>
      <c r="AA2" s="338"/>
      <c r="AB2" s="338"/>
      <c r="AC2" s="338"/>
      <c r="AD2" s="338"/>
      <c r="AE2" s="343" t="s">
        <v>257</v>
      </c>
      <c r="AF2" s="344"/>
      <c r="AG2" s="344"/>
      <c r="AH2" s="344"/>
      <c r="AI2" s="344"/>
      <c r="AJ2" s="344"/>
      <c r="AK2" s="344"/>
      <c r="AL2" s="344"/>
      <c r="AM2" s="344"/>
      <c r="AN2" s="361"/>
    </row>
    <row r="3" spans="1:40" ht="26.25" customHeight="1" x14ac:dyDescent="0.2">
      <c r="A3" s="496" t="s">
        <v>258</v>
      </c>
      <c r="B3" s="340"/>
      <c r="C3" s="340"/>
      <c r="D3" s="340"/>
      <c r="E3" s="340"/>
      <c r="F3" s="340"/>
      <c r="G3" s="340"/>
      <c r="H3" s="340"/>
      <c r="I3" s="340"/>
      <c r="J3" s="340"/>
      <c r="K3" s="340"/>
      <c r="L3" s="341"/>
      <c r="M3" s="342" t="s">
        <v>259</v>
      </c>
      <c r="N3" s="342"/>
      <c r="O3" s="342"/>
      <c r="P3" s="342"/>
      <c r="Q3" s="342"/>
      <c r="R3" s="342"/>
      <c r="S3" s="342"/>
      <c r="T3" s="342"/>
      <c r="U3" s="342"/>
      <c r="V3" s="342"/>
      <c r="W3" s="342"/>
      <c r="X3" s="342"/>
      <c r="Y3" s="342"/>
      <c r="Z3" s="342"/>
      <c r="AA3" s="342"/>
      <c r="AB3" s="342"/>
      <c r="AC3" s="342"/>
      <c r="AD3" s="342"/>
      <c r="AE3" s="346"/>
      <c r="AF3" s="347"/>
      <c r="AG3" s="347"/>
      <c r="AH3" s="347"/>
      <c r="AI3" s="347"/>
      <c r="AJ3" s="347"/>
      <c r="AK3" s="347"/>
      <c r="AL3" s="347"/>
      <c r="AM3" s="347"/>
      <c r="AN3" s="495"/>
    </row>
    <row r="4" spans="1:40" ht="12.75" customHeight="1" x14ac:dyDescent="0.2">
      <c r="A4" s="428" t="s">
        <v>13</v>
      </c>
      <c r="B4" s="330"/>
      <c r="C4" s="330"/>
      <c r="D4" s="330"/>
      <c r="E4" s="330"/>
      <c r="F4" s="330"/>
      <c r="G4" s="330"/>
      <c r="H4" s="330"/>
      <c r="I4" s="330"/>
      <c r="J4" s="330"/>
      <c r="K4" s="330"/>
      <c r="L4" s="330"/>
      <c r="M4" s="330"/>
      <c r="N4" s="330"/>
      <c r="O4" s="330"/>
      <c r="P4" s="349" t="s">
        <v>24</v>
      </c>
      <c r="Q4" s="349"/>
      <c r="R4" s="349"/>
      <c r="S4" s="349"/>
      <c r="T4" s="349"/>
      <c r="U4" s="349"/>
      <c r="V4" s="349"/>
      <c r="W4" s="349"/>
      <c r="X4" s="349"/>
      <c r="Y4" s="349"/>
      <c r="Z4" s="349"/>
      <c r="AA4" s="349"/>
      <c r="AB4" s="492" t="s">
        <v>26</v>
      </c>
      <c r="AC4" s="493"/>
      <c r="AD4" s="493"/>
      <c r="AE4" s="493"/>
      <c r="AF4" s="493"/>
      <c r="AG4" s="493"/>
      <c r="AH4" s="493"/>
      <c r="AI4" s="493"/>
      <c r="AJ4" s="493"/>
      <c r="AK4" s="493"/>
      <c r="AL4" s="493"/>
      <c r="AM4" s="493"/>
      <c r="AN4" s="494"/>
    </row>
    <row r="5" spans="1:40" ht="27" customHeight="1" x14ac:dyDescent="0.2">
      <c r="A5" s="428" t="s">
        <v>14</v>
      </c>
      <c r="B5" s="331" t="s">
        <v>15</v>
      </c>
      <c r="C5" s="331"/>
      <c r="D5" s="331"/>
      <c r="E5" s="331"/>
      <c r="F5" s="330" t="s">
        <v>16</v>
      </c>
      <c r="G5" s="330" t="s">
        <v>18</v>
      </c>
      <c r="H5" s="487" t="s">
        <v>17</v>
      </c>
      <c r="I5" s="487" t="s">
        <v>22</v>
      </c>
      <c r="J5" s="330" t="s">
        <v>19</v>
      </c>
      <c r="K5" s="330" t="s">
        <v>20</v>
      </c>
      <c r="L5" s="330"/>
      <c r="M5" s="330" t="s">
        <v>21</v>
      </c>
      <c r="N5" s="487" t="s">
        <v>23</v>
      </c>
      <c r="O5" s="487" t="s">
        <v>25</v>
      </c>
      <c r="P5" s="486" t="s">
        <v>0</v>
      </c>
      <c r="Q5" s="486" t="s">
        <v>1</v>
      </c>
      <c r="R5" s="486" t="s">
        <v>2</v>
      </c>
      <c r="S5" s="486" t="s">
        <v>3</v>
      </c>
      <c r="T5" s="486" t="s">
        <v>4</v>
      </c>
      <c r="U5" s="486" t="s">
        <v>5</v>
      </c>
      <c r="V5" s="486" t="s">
        <v>6</v>
      </c>
      <c r="W5" s="486" t="s">
        <v>7</v>
      </c>
      <c r="X5" s="486" t="s">
        <v>8</v>
      </c>
      <c r="Y5" s="486" t="s">
        <v>9</v>
      </c>
      <c r="Z5" s="486" t="s">
        <v>10</v>
      </c>
      <c r="AA5" s="486" t="s">
        <v>11</v>
      </c>
      <c r="AB5" s="385" t="s">
        <v>98</v>
      </c>
      <c r="AC5" s="372" t="s">
        <v>0</v>
      </c>
      <c r="AD5" s="372" t="s">
        <v>1</v>
      </c>
      <c r="AE5" s="372" t="s">
        <v>2</v>
      </c>
      <c r="AF5" s="372" t="s">
        <v>3</v>
      </c>
      <c r="AG5" s="372" t="s">
        <v>4</v>
      </c>
      <c r="AH5" s="372" t="s">
        <v>5</v>
      </c>
      <c r="AI5" s="372" t="s">
        <v>6</v>
      </c>
      <c r="AJ5" s="372" t="s">
        <v>7</v>
      </c>
      <c r="AK5" s="372" t="s">
        <v>8</v>
      </c>
      <c r="AL5" s="372" t="s">
        <v>9</v>
      </c>
      <c r="AM5" s="372" t="s">
        <v>10</v>
      </c>
      <c r="AN5" s="479" t="s">
        <v>11</v>
      </c>
    </row>
    <row r="6" spans="1:40" ht="22.5" customHeight="1" x14ac:dyDescent="0.2">
      <c r="A6" s="428"/>
      <c r="B6" s="54">
        <v>1</v>
      </c>
      <c r="C6" s="54">
        <v>2</v>
      </c>
      <c r="D6" s="54">
        <v>3</v>
      </c>
      <c r="E6" s="54">
        <v>4</v>
      </c>
      <c r="F6" s="330"/>
      <c r="G6" s="330"/>
      <c r="H6" s="487"/>
      <c r="I6" s="487"/>
      <c r="J6" s="330"/>
      <c r="K6" s="54" t="s">
        <v>39</v>
      </c>
      <c r="L6" s="54" t="s">
        <v>38</v>
      </c>
      <c r="M6" s="330"/>
      <c r="N6" s="487"/>
      <c r="O6" s="487"/>
      <c r="P6" s="486"/>
      <c r="Q6" s="486"/>
      <c r="R6" s="486"/>
      <c r="S6" s="486"/>
      <c r="T6" s="486"/>
      <c r="U6" s="486"/>
      <c r="V6" s="486"/>
      <c r="W6" s="486"/>
      <c r="X6" s="486"/>
      <c r="Y6" s="486"/>
      <c r="Z6" s="486"/>
      <c r="AA6" s="486"/>
      <c r="AB6" s="491"/>
      <c r="AC6" s="372"/>
      <c r="AD6" s="372"/>
      <c r="AE6" s="372"/>
      <c r="AF6" s="372"/>
      <c r="AG6" s="372"/>
      <c r="AH6" s="372"/>
      <c r="AI6" s="372"/>
      <c r="AJ6" s="372"/>
      <c r="AK6" s="372"/>
      <c r="AL6" s="373"/>
      <c r="AM6" s="373"/>
      <c r="AN6" s="480"/>
    </row>
    <row r="7" spans="1:40" s="137" customFormat="1" ht="101.25" x14ac:dyDescent="0.2">
      <c r="A7" s="127">
        <v>1</v>
      </c>
      <c r="B7" s="128" t="s">
        <v>176</v>
      </c>
      <c r="C7" s="15"/>
      <c r="D7" s="15"/>
      <c r="E7" s="15"/>
      <c r="F7" s="129" t="s">
        <v>260</v>
      </c>
      <c r="G7" s="130" t="s">
        <v>261</v>
      </c>
      <c r="H7" s="131" t="s">
        <v>262</v>
      </c>
      <c r="I7" s="131" t="s">
        <v>263</v>
      </c>
      <c r="J7" s="35">
        <v>0.8</v>
      </c>
      <c r="K7" s="132" t="s">
        <v>264</v>
      </c>
      <c r="L7" s="133" t="s">
        <v>265</v>
      </c>
      <c r="M7" s="131" t="s">
        <v>46</v>
      </c>
      <c r="N7" s="131" t="s">
        <v>266</v>
      </c>
      <c r="O7" s="131" t="s">
        <v>267</v>
      </c>
      <c r="P7" s="131" t="s">
        <v>28</v>
      </c>
      <c r="Q7" s="131" t="s">
        <v>28</v>
      </c>
      <c r="R7" s="131" t="s">
        <v>28</v>
      </c>
      <c r="S7" s="131" t="s">
        <v>28</v>
      </c>
      <c r="T7" s="131" t="s">
        <v>28</v>
      </c>
      <c r="U7" s="134">
        <v>0.89</v>
      </c>
      <c r="V7" s="131" t="s">
        <v>28</v>
      </c>
      <c r="W7" s="131" t="s">
        <v>28</v>
      </c>
      <c r="X7" s="131" t="s">
        <v>28</v>
      </c>
      <c r="Y7" s="131" t="s">
        <v>28</v>
      </c>
      <c r="Z7" s="131" t="s">
        <v>28</v>
      </c>
      <c r="AA7" s="134">
        <v>0.87</v>
      </c>
      <c r="AB7" s="135"/>
      <c r="AC7" s="131" t="s">
        <v>28</v>
      </c>
      <c r="AD7" s="131" t="s">
        <v>28</v>
      </c>
      <c r="AE7" s="131" t="s">
        <v>28</v>
      </c>
      <c r="AF7" s="131" t="s">
        <v>28</v>
      </c>
      <c r="AG7" s="131" t="s">
        <v>28</v>
      </c>
      <c r="AH7" s="27" t="s">
        <v>268</v>
      </c>
      <c r="AI7" s="131" t="s">
        <v>28</v>
      </c>
      <c r="AJ7" s="131" t="s">
        <v>28</v>
      </c>
      <c r="AK7" s="136" t="s">
        <v>28</v>
      </c>
      <c r="AL7" s="131" t="s">
        <v>28</v>
      </c>
      <c r="AM7" s="131" t="s">
        <v>28</v>
      </c>
      <c r="AN7" s="27" t="s">
        <v>268</v>
      </c>
    </row>
    <row r="8" spans="1:40" s="137" customFormat="1" ht="103.5" customHeight="1" x14ac:dyDescent="0.2">
      <c r="A8" s="127">
        <v>2</v>
      </c>
      <c r="B8" s="128" t="s">
        <v>176</v>
      </c>
      <c r="C8" s="138"/>
      <c r="D8" s="138"/>
      <c r="E8" s="138"/>
      <c r="F8" s="129" t="s">
        <v>269</v>
      </c>
      <c r="G8" s="129" t="s">
        <v>270</v>
      </c>
      <c r="H8" s="129" t="s">
        <v>271</v>
      </c>
      <c r="I8" s="139" t="s">
        <v>263</v>
      </c>
      <c r="J8" s="35">
        <v>0.8</v>
      </c>
      <c r="K8" s="138" t="s">
        <v>272</v>
      </c>
      <c r="L8" s="138" t="s">
        <v>273</v>
      </c>
      <c r="M8" s="134" t="s">
        <v>46</v>
      </c>
      <c r="N8" s="131" t="s">
        <v>274</v>
      </c>
      <c r="O8" s="131" t="s">
        <v>275</v>
      </c>
      <c r="P8" s="131" t="s">
        <v>28</v>
      </c>
      <c r="Q8" s="131" t="s">
        <v>28</v>
      </c>
      <c r="R8" s="131" t="s">
        <v>28</v>
      </c>
      <c r="S8" s="131" t="s">
        <v>28</v>
      </c>
      <c r="T8" s="131" t="s">
        <v>28</v>
      </c>
      <c r="U8" s="134">
        <v>0.95</v>
      </c>
      <c r="V8" s="131" t="s">
        <v>28</v>
      </c>
      <c r="W8" s="131" t="s">
        <v>28</v>
      </c>
      <c r="X8" s="131" t="s">
        <v>28</v>
      </c>
      <c r="Y8" s="131" t="s">
        <v>28</v>
      </c>
      <c r="Z8" s="131" t="s">
        <v>28</v>
      </c>
      <c r="AA8" s="134">
        <v>0.96</v>
      </c>
      <c r="AB8" s="135"/>
      <c r="AC8" s="131" t="s">
        <v>28</v>
      </c>
      <c r="AD8" s="131" t="s">
        <v>28</v>
      </c>
      <c r="AE8" s="131" t="s">
        <v>28</v>
      </c>
      <c r="AF8" s="131" t="s">
        <v>28</v>
      </c>
      <c r="AG8" s="131" t="s">
        <v>28</v>
      </c>
      <c r="AH8" s="131" t="s">
        <v>276</v>
      </c>
      <c r="AI8" s="131" t="s">
        <v>28</v>
      </c>
      <c r="AJ8" s="131" t="s">
        <v>28</v>
      </c>
      <c r="AK8" s="131" t="s">
        <v>28</v>
      </c>
      <c r="AL8" s="140" t="s">
        <v>28</v>
      </c>
      <c r="AM8" s="140" t="s">
        <v>28</v>
      </c>
      <c r="AN8" s="131" t="s">
        <v>276</v>
      </c>
    </row>
    <row r="9" spans="1:40" ht="78.75" x14ac:dyDescent="0.2">
      <c r="A9" s="127">
        <v>3</v>
      </c>
      <c r="B9" s="128" t="s">
        <v>176</v>
      </c>
      <c r="C9" s="138"/>
      <c r="D9" s="138"/>
      <c r="E9" s="138"/>
      <c r="F9" s="129" t="s">
        <v>277</v>
      </c>
      <c r="G9" s="129" t="s">
        <v>270</v>
      </c>
      <c r="H9" s="129" t="s">
        <v>278</v>
      </c>
      <c r="I9" s="139" t="s">
        <v>193</v>
      </c>
      <c r="J9" s="35">
        <v>0</v>
      </c>
      <c r="K9" s="138" t="s">
        <v>272</v>
      </c>
      <c r="L9" s="138" t="s">
        <v>273</v>
      </c>
      <c r="M9" s="134" t="s">
        <v>279</v>
      </c>
      <c r="N9" s="131" t="s">
        <v>274</v>
      </c>
      <c r="O9" s="131" t="s">
        <v>275</v>
      </c>
      <c r="P9" s="131">
        <v>0</v>
      </c>
      <c r="Q9" s="131">
        <v>0</v>
      </c>
      <c r="R9" s="131">
        <v>0</v>
      </c>
      <c r="S9" s="131">
        <v>0</v>
      </c>
      <c r="T9" s="131">
        <v>0</v>
      </c>
      <c r="U9" s="131">
        <v>0</v>
      </c>
      <c r="V9" s="131">
        <v>0</v>
      </c>
      <c r="W9" s="141">
        <v>0</v>
      </c>
      <c r="X9" s="141">
        <v>0</v>
      </c>
      <c r="Y9" s="141">
        <v>0</v>
      </c>
      <c r="Z9" s="141">
        <v>0</v>
      </c>
      <c r="AA9" s="141">
        <v>0</v>
      </c>
      <c r="AB9" s="135"/>
      <c r="AC9" s="131"/>
      <c r="AD9" s="131"/>
      <c r="AE9" s="131"/>
      <c r="AF9" s="131"/>
      <c r="AG9" s="131"/>
      <c r="AH9" s="131"/>
      <c r="AI9" s="131"/>
      <c r="AJ9" s="131"/>
      <c r="AK9" s="131"/>
      <c r="AL9" s="131"/>
      <c r="AM9" s="131"/>
      <c r="AN9" s="142"/>
    </row>
    <row r="10" spans="1:40" ht="12.75" customHeight="1" x14ac:dyDescent="0.2">
      <c r="A10" s="488" t="s">
        <v>27</v>
      </c>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90"/>
    </row>
    <row r="13" spans="1:40" x14ac:dyDescent="0.2">
      <c r="B13" s="481" t="s">
        <v>280</v>
      </c>
      <c r="C13" s="481"/>
      <c r="D13" s="481"/>
      <c r="E13" s="481"/>
    </row>
    <row r="14" spans="1:40" ht="151.5" customHeight="1" x14ac:dyDescent="0.2">
      <c r="A14" s="143"/>
      <c r="B14" s="482" t="s">
        <v>281</v>
      </c>
      <c r="C14" s="482"/>
      <c r="D14" s="482"/>
      <c r="E14" s="482"/>
      <c r="F14" s="482"/>
      <c r="G14" s="482"/>
      <c r="H14" s="482"/>
      <c r="I14" s="482"/>
      <c r="J14" s="482"/>
      <c r="K14" s="482"/>
      <c r="L14" s="482"/>
      <c r="M14" s="482"/>
      <c r="N14" s="482"/>
      <c r="O14" s="482"/>
      <c r="P14" s="482"/>
      <c r="Q14" s="482"/>
      <c r="R14" s="482"/>
      <c r="S14" s="482"/>
      <c r="T14" s="482"/>
      <c r="U14" s="482"/>
      <c r="V14" s="144"/>
      <c r="W14" s="144"/>
      <c r="X14" s="144"/>
      <c r="Y14" s="144"/>
      <c r="Z14" s="144"/>
      <c r="AA14" s="144"/>
      <c r="AB14" s="144"/>
      <c r="AC14" s="144"/>
      <c r="AD14" s="144"/>
      <c r="AE14" s="144"/>
      <c r="AF14" s="144"/>
      <c r="AG14" s="144"/>
      <c r="AH14" s="144"/>
      <c r="AI14" s="144"/>
      <c r="AJ14" s="144"/>
      <c r="AK14" s="144"/>
      <c r="AL14" s="144"/>
      <c r="AM14" s="144"/>
      <c r="AN14" s="145"/>
    </row>
    <row r="15" spans="1:40" x14ac:dyDescent="0.2">
      <c r="A15" s="143"/>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row>
    <row r="16" spans="1:40" ht="14.25" customHeight="1" x14ac:dyDescent="0.2">
      <c r="A16" s="143"/>
      <c r="B16" s="483" t="s">
        <v>282</v>
      </c>
      <c r="C16" s="483"/>
      <c r="D16" s="483"/>
      <c r="E16" s="483"/>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5"/>
    </row>
    <row r="17" spans="1:40" s="146" customFormat="1" ht="84" customHeight="1" x14ac:dyDescent="0.2">
      <c r="A17" s="143"/>
      <c r="B17" s="484" t="s">
        <v>283</v>
      </c>
      <c r="C17" s="484"/>
      <c r="D17" s="484"/>
      <c r="E17" s="484"/>
      <c r="F17" s="484"/>
      <c r="G17" s="484"/>
      <c r="H17" s="484"/>
      <c r="I17" s="484"/>
      <c r="J17" s="484"/>
      <c r="K17" s="484"/>
      <c r="L17" s="484"/>
      <c r="M17" s="484"/>
      <c r="N17" s="484"/>
      <c r="O17" s="484"/>
      <c r="P17" s="484"/>
      <c r="Q17" s="484"/>
      <c r="R17" s="484"/>
      <c r="S17" s="484"/>
      <c r="T17" s="484"/>
      <c r="U17" s="484"/>
      <c r="V17" s="144"/>
      <c r="W17" s="144"/>
      <c r="X17" s="144"/>
      <c r="Y17" s="144"/>
      <c r="Z17" s="144"/>
      <c r="AA17" s="144"/>
      <c r="AB17" s="144"/>
      <c r="AC17" s="144"/>
      <c r="AD17" s="144"/>
      <c r="AE17" s="144"/>
      <c r="AF17" s="144"/>
      <c r="AG17" s="144"/>
      <c r="AH17" s="144"/>
      <c r="AI17" s="144"/>
      <c r="AJ17" s="144"/>
      <c r="AK17" s="144"/>
      <c r="AL17" s="144"/>
      <c r="AM17" s="144"/>
      <c r="AN17" s="145"/>
    </row>
    <row r="18" spans="1:40" s="146" customFormat="1" ht="14.25" customHeight="1" x14ac:dyDescent="0.2">
      <c r="A18" s="143"/>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5"/>
    </row>
    <row r="19" spans="1:40" ht="66.75" hidden="1" customHeight="1" thickBot="1" x14ac:dyDescent="0.25">
      <c r="A19" s="147"/>
      <c r="B19" s="144"/>
      <c r="C19" s="144"/>
      <c r="D19" s="144"/>
      <c r="E19" s="144"/>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9"/>
    </row>
    <row r="20" spans="1:40" x14ac:dyDescent="0.2">
      <c r="B20" s="485" t="s">
        <v>284</v>
      </c>
      <c r="C20" s="485"/>
      <c r="D20" s="485"/>
      <c r="E20" s="485"/>
    </row>
    <row r="21" spans="1:40" ht="13.5" customHeight="1" x14ac:dyDescent="0.2">
      <c r="B21" s="478" t="s">
        <v>285</v>
      </c>
      <c r="C21" s="478"/>
      <c r="D21" s="478"/>
      <c r="E21" s="478"/>
      <c r="F21" s="478"/>
      <c r="G21" s="478"/>
      <c r="H21" s="478"/>
      <c r="I21" s="478"/>
      <c r="J21" s="478"/>
      <c r="K21" s="478"/>
      <c r="L21" s="478"/>
      <c r="M21" s="478"/>
      <c r="N21" s="478"/>
      <c r="O21" s="478"/>
      <c r="P21" s="478"/>
      <c r="Q21" s="478"/>
      <c r="R21" s="478"/>
      <c r="S21" s="478"/>
      <c r="T21" s="478"/>
      <c r="U21" s="478"/>
    </row>
    <row r="22" spans="1:40" ht="15" customHeight="1" x14ac:dyDescent="0.2">
      <c r="B22" s="476" t="s">
        <v>286</v>
      </c>
      <c r="C22" s="477"/>
      <c r="D22" s="477"/>
      <c r="E22" s="477"/>
      <c r="F22" s="477"/>
      <c r="G22" s="477"/>
      <c r="H22" s="477"/>
      <c r="I22" s="477"/>
      <c r="J22" s="477"/>
      <c r="K22" s="477"/>
      <c r="L22" s="477"/>
      <c r="M22" s="477"/>
      <c r="N22" s="477"/>
      <c r="O22" s="477"/>
      <c r="P22" s="477"/>
      <c r="Q22" s="477"/>
      <c r="R22" s="477"/>
      <c r="S22" s="477"/>
      <c r="T22" s="477"/>
      <c r="U22" s="477"/>
    </row>
    <row r="23" spans="1:40" x14ac:dyDescent="0.2">
      <c r="B23" s="478" t="s">
        <v>287</v>
      </c>
      <c r="C23" s="478"/>
      <c r="D23" s="478"/>
      <c r="E23" s="478"/>
      <c r="F23" s="478"/>
      <c r="G23" s="478"/>
      <c r="H23" s="478"/>
      <c r="I23" s="478"/>
      <c r="J23" s="478"/>
      <c r="K23" s="478"/>
      <c r="L23" s="478"/>
      <c r="M23" s="478"/>
      <c r="N23" s="478"/>
      <c r="O23" s="478"/>
      <c r="P23" s="478"/>
      <c r="Q23" s="478"/>
      <c r="R23" s="478"/>
      <c r="S23" s="478"/>
      <c r="T23" s="478"/>
      <c r="U23" s="478"/>
    </row>
    <row r="24" spans="1:40" x14ac:dyDescent="0.2">
      <c r="B24" s="478" t="s">
        <v>288</v>
      </c>
      <c r="C24" s="478"/>
      <c r="D24" s="478"/>
      <c r="E24" s="478"/>
      <c r="F24" s="478"/>
      <c r="G24" s="478"/>
      <c r="H24" s="478"/>
      <c r="I24" s="478"/>
      <c r="J24" s="478"/>
      <c r="K24" s="478"/>
      <c r="L24" s="478"/>
      <c r="M24" s="478"/>
      <c r="N24" s="478"/>
      <c r="O24" s="478"/>
      <c r="P24" s="478"/>
      <c r="Q24" s="478"/>
      <c r="R24" s="478"/>
      <c r="S24" s="478"/>
      <c r="T24" s="478"/>
      <c r="U24" s="478"/>
    </row>
    <row r="25" spans="1:40" ht="12.75" customHeight="1" x14ac:dyDescent="0.2">
      <c r="B25" s="478" t="s">
        <v>289</v>
      </c>
      <c r="C25" s="478"/>
      <c r="D25" s="478"/>
      <c r="E25" s="478"/>
      <c r="F25" s="478"/>
      <c r="G25" s="478"/>
      <c r="H25" s="478"/>
      <c r="I25" s="478"/>
      <c r="J25" s="478"/>
      <c r="K25" s="478"/>
      <c r="L25" s="478"/>
      <c r="M25" s="478"/>
      <c r="N25" s="478"/>
      <c r="O25" s="478"/>
      <c r="P25" s="478"/>
      <c r="Q25" s="478"/>
      <c r="R25" s="478"/>
      <c r="S25" s="478"/>
      <c r="T25" s="478"/>
      <c r="U25" s="478"/>
    </row>
    <row r="26" spans="1:40" x14ac:dyDescent="0.2">
      <c r="B26" s="478" t="s">
        <v>290</v>
      </c>
      <c r="C26" s="478"/>
      <c r="D26" s="478"/>
      <c r="E26" s="478"/>
      <c r="F26" s="478"/>
      <c r="G26" s="478"/>
      <c r="H26" s="478"/>
      <c r="I26" s="478"/>
      <c r="J26" s="478"/>
      <c r="K26" s="478"/>
      <c r="L26" s="478"/>
      <c r="M26" s="478"/>
      <c r="N26" s="478"/>
      <c r="O26" s="478"/>
      <c r="P26" s="478"/>
      <c r="Q26" s="478"/>
      <c r="R26" s="478"/>
      <c r="S26" s="478"/>
      <c r="T26" s="478"/>
      <c r="U26" s="478"/>
    </row>
    <row r="27" spans="1:40" ht="12.75" customHeight="1" x14ac:dyDescent="0.2">
      <c r="B27" s="478" t="s">
        <v>291</v>
      </c>
      <c r="C27" s="478"/>
      <c r="D27" s="478"/>
      <c r="E27" s="478"/>
      <c r="F27" s="478"/>
      <c r="G27" s="478"/>
      <c r="H27" s="478"/>
      <c r="I27" s="478"/>
      <c r="J27" s="478"/>
      <c r="K27" s="478"/>
      <c r="L27" s="478"/>
      <c r="M27" s="478"/>
      <c r="N27" s="478"/>
      <c r="O27" s="478"/>
      <c r="P27" s="478"/>
      <c r="Q27" s="478"/>
      <c r="R27" s="478"/>
      <c r="S27" s="478"/>
      <c r="T27" s="478"/>
      <c r="U27" s="478"/>
    </row>
    <row r="28" spans="1:40" x14ac:dyDescent="0.2">
      <c r="B28" s="476" t="s">
        <v>292</v>
      </c>
      <c r="C28" s="477"/>
      <c r="D28" s="477"/>
      <c r="E28" s="477"/>
      <c r="F28" s="477"/>
      <c r="G28" s="477"/>
      <c r="H28" s="477"/>
      <c r="I28" s="477"/>
      <c r="J28" s="477"/>
      <c r="K28" s="477"/>
      <c r="L28" s="477"/>
      <c r="M28" s="477"/>
      <c r="N28" s="477"/>
      <c r="O28" s="477"/>
      <c r="P28" s="477"/>
      <c r="Q28" s="477"/>
      <c r="R28" s="477"/>
      <c r="S28" s="477"/>
      <c r="T28" s="477"/>
      <c r="U28" s="477"/>
    </row>
    <row r="29" spans="1:40" x14ac:dyDescent="0.2">
      <c r="B29" s="478" t="s">
        <v>293</v>
      </c>
      <c r="C29" s="478"/>
      <c r="D29" s="478"/>
      <c r="E29" s="478"/>
      <c r="F29" s="478"/>
      <c r="G29" s="478"/>
      <c r="H29" s="478"/>
      <c r="I29" s="478"/>
      <c r="J29" s="478"/>
      <c r="K29" s="478"/>
      <c r="L29" s="478"/>
      <c r="M29" s="478"/>
      <c r="N29" s="478"/>
      <c r="O29" s="478"/>
      <c r="P29" s="478"/>
      <c r="Q29" s="478"/>
      <c r="R29" s="478"/>
      <c r="S29" s="478"/>
      <c r="T29" s="478"/>
      <c r="U29" s="478"/>
    </row>
    <row r="30" spans="1:40" x14ac:dyDescent="0.2">
      <c r="B30" s="478" t="s">
        <v>294</v>
      </c>
      <c r="C30" s="477"/>
      <c r="D30" s="477"/>
      <c r="E30" s="477"/>
      <c r="F30" s="477"/>
      <c r="G30" s="477"/>
      <c r="H30" s="477"/>
      <c r="I30" s="477"/>
      <c r="J30" s="477"/>
      <c r="K30" s="477"/>
      <c r="L30" s="477"/>
      <c r="M30" s="477"/>
      <c r="N30" s="477"/>
      <c r="O30" s="477"/>
      <c r="P30" s="477"/>
      <c r="Q30" s="477"/>
      <c r="R30" s="477"/>
      <c r="S30" s="477"/>
      <c r="T30" s="477"/>
      <c r="U30" s="477"/>
    </row>
    <row r="31" spans="1:40" x14ac:dyDescent="0.2">
      <c r="B31" s="478" t="s">
        <v>295</v>
      </c>
      <c r="C31" s="477"/>
      <c r="D31" s="477"/>
      <c r="E31" s="477"/>
      <c r="F31" s="477"/>
      <c r="G31" s="477"/>
      <c r="H31" s="477"/>
      <c r="I31" s="477"/>
      <c r="J31" s="477"/>
      <c r="K31" s="477"/>
      <c r="L31" s="477"/>
      <c r="M31" s="477"/>
      <c r="N31" s="477"/>
      <c r="O31" s="477"/>
      <c r="P31" s="477"/>
      <c r="Q31" s="477"/>
      <c r="R31" s="477"/>
      <c r="S31" s="477"/>
      <c r="T31" s="477"/>
      <c r="U31" s="477"/>
    </row>
    <row r="32" spans="1:40" x14ac:dyDescent="0.2">
      <c r="B32" s="478" t="s">
        <v>296</v>
      </c>
      <c r="C32" s="477"/>
      <c r="D32" s="477"/>
      <c r="E32" s="477"/>
      <c r="F32" s="477"/>
      <c r="G32" s="477"/>
      <c r="H32" s="477"/>
      <c r="I32" s="477"/>
      <c r="J32" s="477"/>
      <c r="K32" s="477"/>
      <c r="L32" s="477"/>
      <c r="M32" s="477"/>
      <c r="N32" s="477"/>
      <c r="O32" s="477"/>
      <c r="P32" s="477"/>
      <c r="Q32" s="477"/>
      <c r="R32" s="477"/>
      <c r="S32" s="477"/>
      <c r="T32" s="477"/>
      <c r="U32" s="477"/>
    </row>
  </sheetData>
  <mergeCells count="63">
    <mergeCell ref="W5:W6"/>
    <mergeCell ref="K5:L5"/>
    <mergeCell ref="M5:M6"/>
    <mergeCell ref="N5:N6"/>
    <mergeCell ref="A1:AN1"/>
    <mergeCell ref="A2:L2"/>
    <mergeCell ref="M2:AD2"/>
    <mergeCell ref="AE2:AN3"/>
    <mergeCell ref="A3:L3"/>
    <mergeCell ref="M3:AD3"/>
    <mergeCell ref="AC5:AC6"/>
    <mergeCell ref="S5:S6"/>
    <mergeCell ref="T5:T6"/>
    <mergeCell ref="AJ5:AJ6"/>
    <mergeCell ref="A4:O4"/>
    <mergeCell ref="P4:AA4"/>
    <mergeCell ref="AB4:AN4"/>
    <mergeCell ref="A5:A6"/>
    <mergeCell ref="B5:E5"/>
    <mergeCell ref="F5:F6"/>
    <mergeCell ref="G5:G6"/>
    <mergeCell ref="H5:H6"/>
    <mergeCell ref="I5:I6"/>
    <mergeCell ref="J5:J6"/>
    <mergeCell ref="U5:U6"/>
    <mergeCell ref="V5:V6"/>
    <mergeCell ref="O5:O6"/>
    <mergeCell ref="P5:P6"/>
    <mergeCell ref="Q5:Q6"/>
    <mergeCell ref="AL5:AL6"/>
    <mergeCell ref="A10:AN10"/>
    <mergeCell ref="AD5:AD6"/>
    <mergeCell ref="AE5:AE6"/>
    <mergeCell ref="AF5:AF6"/>
    <mergeCell ref="AG5:AG6"/>
    <mergeCell ref="AH5:AH6"/>
    <mergeCell ref="AI5:AI6"/>
    <mergeCell ref="X5:X6"/>
    <mergeCell ref="Y5:Y6"/>
    <mergeCell ref="Z5:Z6"/>
    <mergeCell ref="AA5:AA6"/>
    <mergeCell ref="AB5:AB6"/>
    <mergeCell ref="AM5:AM6"/>
    <mergeCell ref="AN5:AN6"/>
    <mergeCell ref="B27:U27"/>
    <mergeCell ref="B13:E13"/>
    <mergeCell ref="B14:U14"/>
    <mergeCell ref="B16:E16"/>
    <mergeCell ref="B17:U17"/>
    <mergeCell ref="B20:E20"/>
    <mergeCell ref="B21:U21"/>
    <mergeCell ref="B22:U22"/>
    <mergeCell ref="B23:U23"/>
    <mergeCell ref="B24:U24"/>
    <mergeCell ref="B25:U25"/>
    <mergeCell ref="B26:U26"/>
    <mergeCell ref="R5:R6"/>
    <mergeCell ref="AK5:AK6"/>
    <mergeCell ref="B28:U28"/>
    <mergeCell ref="B29:U29"/>
    <mergeCell ref="B30:U30"/>
    <mergeCell ref="B31:U31"/>
    <mergeCell ref="B32:U32"/>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 xml:space="preserve">&amp;L&amp;"Arial,Normal"&amp;8FR.EM.012&amp;C&amp;"Arial,Normal"&amp;8                                                                                                            &amp;R&amp;"Arial,Normal"&amp;8Versión 06_15/02/2018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3"/>
  <sheetViews>
    <sheetView topLeftCell="J1" zoomScale="82" zoomScaleNormal="82" workbookViewId="0">
      <selection activeCell="G8" sqref="G8"/>
    </sheetView>
  </sheetViews>
  <sheetFormatPr baseColWidth="10" defaultColWidth="6.7109375" defaultRowHeight="12.75" x14ac:dyDescent="0.2"/>
  <cols>
    <col min="1" max="1" width="3.7109375" style="1" customWidth="1"/>
    <col min="2" max="2" width="5" style="1" customWidth="1"/>
    <col min="3" max="5" width="4.7109375" style="1" customWidth="1"/>
    <col min="6" max="6" width="25.7109375" style="1" customWidth="1"/>
    <col min="7" max="7" width="19.5703125" style="1" customWidth="1"/>
    <col min="8" max="8" width="24.140625" style="1" customWidth="1"/>
    <col min="9" max="9" width="13.7109375" style="1" customWidth="1"/>
    <col min="10" max="10" width="7.140625" style="1" customWidth="1"/>
    <col min="11" max="11" width="6.140625" style="1" customWidth="1"/>
    <col min="12" max="12" width="7.7109375" style="1" customWidth="1"/>
    <col min="13" max="13" width="9.5703125" style="1" customWidth="1"/>
    <col min="14" max="14" width="21.42578125" style="1" customWidth="1"/>
    <col min="15" max="15" width="15.42578125" style="1" customWidth="1"/>
    <col min="16" max="16" width="16.85546875" style="1" bestFit="1" customWidth="1"/>
    <col min="17" max="17" width="11.7109375" style="1" bestFit="1" customWidth="1"/>
    <col min="18" max="18" width="9.42578125" style="1" customWidth="1"/>
    <col min="19" max="19" width="8.85546875" style="1" customWidth="1"/>
    <col min="20" max="20" width="10.85546875" style="1" customWidth="1"/>
    <col min="21" max="21" width="8.28515625" style="1" customWidth="1"/>
    <col min="22" max="22" width="10.28515625" style="1" customWidth="1"/>
    <col min="23" max="23" width="10.85546875" style="1" customWidth="1"/>
    <col min="24" max="27" width="9" style="1" customWidth="1"/>
    <col min="28" max="28" width="14.5703125" style="1" customWidth="1"/>
    <col min="29" max="29" width="6.7109375" style="1"/>
    <col min="30" max="30" width="6.7109375" style="1" customWidth="1"/>
    <col min="31" max="256" width="6.7109375" style="1"/>
    <col min="257" max="257" width="3.7109375" style="1" customWidth="1"/>
    <col min="258" max="258" width="5" style="1" customWidth="1"/>
    <col min="259" max="261" width="4.7109375" style="1" customWidth="1"/>
    <col min="262" max="262" width="25.7109375" style="1" customWidth="1"/>
    <col min="263" max="263" width="19.5703125" style="1" customWidth="1"/>
    <col min="264" max="264" width="24.140625" style="1" customWidth="1"/>
    <col min="265" max="265" width="13.7109375" style="1" customWidth="1"/>
    <col min="266" max="266" width="7.140625" style="1" customWidth="1"/>
    <col min="267" max="267" width="6.140625" style="1" customWidth="1"/>
    <col min="268" max="268" width="7.7109375" style="1" customWidth="1"/>
    <col min="269" max="269" width="9.5703125" style="1" customWidth="1"/>
    <col min="270" max="270" width="21.42578125" style="1" customWidth="1"/>
    <col min="271" max="271" width="15.42578125" style="1" customWidth="1"/>
    <col min="272" max="273" width="11.7109375" style="1" bestFit="1" customWidth="1"/>
    <col min="274" max="274" width="9.42578125" style="1" customWidth="1"/>
    <col min="275" max="275" width="8.85546875" style="1" customWidth="1"/>
    <col min="276" max="276" width="10.85546875" style="1" customWidth="1"/>
    <col min="277" max="277" width="8.28515625" style="1" customWidth="1"/>
    <col min="278" max="278" width="10.28515625" style="1" customWidth="1"/>
    <col min="279" max="279" width="10.85546875" style="1" customWidth="1"/>
    <col min="280" max="283" width="9" style="1" customWidth="1"/>
    <col min="284" max="284" width="14.5703125" style="1" customWidth="1"/>
    <col min="285" max="512" width="6.7109375" style="1"/>
    <col min="513" max="513" width="3.7109375" style="1" customWidth="1"/>
    <col min="514" max="514" width="5" style="1" customWidth="1"/>
    <col min="515" max="517" width="4.7109375" style="1" customWidth="1"/>
    <col min="518" max="518" width="25.7109375" style="1" customWidth="1"/>
    <col min="519" max="519" width="19.5703125" style="1" customWidth="1"/>
    <col min="520" max="520" width="24.140625" style="1" customWidth="1"/>
    <col min="521" max="521" width="13.7109375" style="1" customWidth="1"/>
    <col min="522" max="522" width="7.140625" style="1" customWidth="1"/>
    <col min="523" max="523" width="6.140625" style="1" customWidth="1"/>
    <col min="524" max="524" width="7.7109375" style="1" customWidth="1"/>
    <col min="525" max="525" width="9.5703125" style="1" customWidth="1"/>
    <col min="526" max="526" width="21.42578125" style="1" customWidth="1"/>
    <col min="527" max="527" width="15.42578125" style="1" customWidth="1"/>
    <col min="528" max="529" width="11.7109375" style="1" bestFit="1" customWidth="1"/>
    <col min="530" max="530" width="9.42578125" style="1" customWidth="1"/>
    <col min="531" max="531" width="8.85546875" style="1" customWidth="1"/>
    <col min="532" max="532" width="10.85546875" style="1" customWidth="1"/>
    <col min="533" max="533" width="8.28515625" style="1" customWidth="1"/>
    <col min="534" max="534" width="10.28515625" style="1" customWidth="1"/>
    <col min="535" max="535" width="10.85546875" style="1" customWidth="1"/>
    <col min="536" max="539" width="9" style="1" customWidth="1"/>
    <col min="540" max="540" width="14.5703125" style="1" customWidth="1"/>
    <col min="541" max="768" width="6.7109375" style="1"/>
    <col min="769" max="769" width="3.7109375" style="1" customWidth="1"/>
    <col min="770" max="770" width="5" style="1" customWidth="1"/>
    <col min="771" max="773" width="4.7109375" style="1" customWidth="1"/>
    <col min="774" max="774" width="25.7109375" style="1" customWidth="1"/>
    <col min="775" max="775" width="19.5703125" style="1" customWidth="1"/>
    <col min="776" max="776" width="24.140625" style="1" customWidth="1"/>
    <col min="777" max="777" width="13.7109375" style="1" customWidth="1"/>
    <col min="778" max="778" width="7.140625" style="1" customWidth="1"/>
    <col min="779" max="779" width="6.140625" style="1" customWidth="1"/>
    <col min="780" max="780" width="7.7109375" style="1" customWidth="1"/>
    <col min="781" max="781" width="9.5703125" style="1" customWidth="1"/>
    <col min="782" max="782" width="21.42578125" style="1" customWidth="1"/>
    <col min="783" max="783" width="15.42578125" style="1" customWidth="1"/>
    <col min="784" max="785" width="11.7109375" style="1" bestFit="1" customWidth="1"/>
    <col min="786" max="786" width="9.42578125" style="1" customWidth="1"/>
    <col min="787" max="787" width="8.85546875" style="1" customWidth="1"/>
    <col min="788" max="788" width="10.85546875" style="1" customWidth="1"/>
    <col min="789" max="789" width="8.28515625" style="1" customWidth="1"/>
    <col min="790" max="790" width="10.28515625" style="1" customWidth="1"/>
    <col min="791" max="791" width="10.85546875" style="1" customWidth="1"/>
    <col min="792" max="795" width="9" style="1" customWidth="1"/>
    <col min="796" max="796" width="14.5703125" style="1" customWidth="1"/>
    <col min="797" max="1024" width="6.7109375" style="1"/>
    <col min="1025" max="1025" width="3.7109375" style="1" customWidth="1"/>
    <col min="1026" max="1026" width="5" style="1" customWidth="1"/>
    <col min="1027" max="1029" width="4.7109375" style="1" customWidth="1"/>
    <col min="1030" max="1030" width="25.7109375" style="1" customWidth="1"/>
    <col min="1031" max="1031" width="19.5703125" style="1" customWidth="1"/>
    <col min="1032" max="1032" width="24.140625" style="1" customWidth="1"/>
    <col min="1033" max="1033" width="13.7109375" style="1" customWidth="1"/>
    <col min="1034" max="1034" width="7.140625" style="1" customWidth="1"/>
    <col min="1035" max="1035" width="6.140625" style="1" customWidth="1"/>
    <col min="1036" max="1036" width="7.7109375" style="1" customWidth="1"/>
    <col min="1037" max="1037" width="9.5703125" style="1" customWidth="1"/>
    <col min="1038" max="1038" width="21.42578125" style="1" customWidth="1"/>
    <col min="1039" max="1039" width="15.42578125" style="1" customWidth="1"/>
    <col min="1040" max="1041" width="11.7109375" style="1" bestFit="1" customWidth="1"/>
    <col min="1042" max="1042" width="9.42578125" style="1" customWidth="1"/>
    <col min="1043" max="1043" width="8.85546875" style="1" customWidth="1"/>
    <col min="1044" max="1044" width="10.85546875" style="1" customWidth="1"/>
    <col min="1045" max="1045" width="8.28515625" style="1" customWidth="1"/>
    <col min="1046" max="1046" width="10.28515625" style="1" customWidth="1"/>
    <col min="1047" max="1047" width="10.85546875" style="1" customWidth="1"/>
    <col min="1048" max="1051" width="9" style="1" customWidth="1"/>
    <col min="1052" max="1052" width="14.5703125" style="1" customWidth="1"/>
    <col min="1053" max="1280" width="6.7109375" style="1"/>
    <col min="1281" max="1281" width="3.7109375" style="1" customWidth="1"/>
    <col min="1282" max="1282" width="5" style="1" customWidth="1"/>
    <col min="1283" max="1285" width="4.7109375" style="1" customWidth="1"/>
    <col min="1286" max="1286" width="25.7109375" style="1" customWidth="1"/>
    <col min="1287" max="1287" width="19.5703125" style="1" customWidth="1"/>
    <col min="1288" max="1288" width="24.140625" style="1" customWidth="1"/>
    <col min="1289" max="1289" width="13.7109375" style="1" customWidth="1"/>
    <col min="1290" max="1290" width="7.140625" style="1" customWidth="1"/>
    <col min="1291" max="1291" width="6.140625" style="1" customWidth="1"/>
    <col min="1292" max="1292" width="7.7109375" style="1" customWidth="1"/>
    <col min="1293" max="1293" width="9.5703125" style="1" customWidth="1"/>
    <col min="1294" max="1294" width="21.42578125" style="1" customWidth="1"/>
    <col min="1295" max="1295" width="15.42578125" style="1" customWidth="1"/>
    <col min="1296" max="1297" width="11.7109375" style="1" bestFit="1" customWidth="1"/>
    <col min="1298" max="1298" width="9.42578125" style="1" customWidth="1"/>
    <col min="1299" max="1299" width="8.85546875" style="1" customWidth="1"/>
    <col min="1300" max="1300" width="10.85546875" style="1" customWidth="1"/>
    <col min="1301" max="1301" width="8.28515625" style="1" customWidth="1"/>
    <col min="1302" max="1302" width="10.28515625" style="1" customWidth="1"/>
    <col min="1303" max="1303" width="10.85546875" style="1" customWidth="1"/>
    <col min="1304" max="1307" width="9" style="1" customWidth="1"/>
    <col min="1308" max="1308" width="14.5703125" style="1" customWidth="1"/>
    <col min="1309" max="1536" width="6.7109375" style="1"/>
    <col min="1537" max="1537" width="3.7109375" style="1" customWidth="1"/>
    <col min="1538" max="1538" width="5" style="1" customWidth="1"/>
    <col min="1539" max="1541" width="4.7109375" style="1" customWidth="1"/>
    <col min="1542" max="1542" width="25.7109375" style="1" customWidth="1"/>
    <col min="1543" max="1543" width="19.5703125" style="1" customWidth="1"/>
    <col min="1544" max="1544" width="24.140625" style="1" customWidth="1"/>
    <col min="1545" max="1545" width="13.7109375" style="1" customWidth="1"/>
    <col min="1546" max="1546" width="7.140625" style="1" customWidth="1"/>
    <col min="1547" max="1547" width="6.140625" style="1" customWidth="1"/>
    <col min="1548" max="1548" width="7.7109375" style="1" customWidth="1"/>
    <col min="1549" max="1549" width="9.5703125" style="1" customWidth="1"/>
    <col min="1550" max="1550" width="21.42578125" style="1" customWidth="1"/>
    <col min="1551" max="1551" width="15.42578125" style="1" customWidth="1"/>
    <col min="1552" max="1553" width="11.7109375" style="1" bestFit="1" customWidth="1"/>
    <col min="1554" max="1554" width="9.42578125" style="1" customWidth="1"/>
    <col min="1555" max="1555" width="8.85546875" style="1" customWidth="1"/>
    <col min="1556" max="1556" width="10.85546875" style="1" customWidth="1"/>
    <col min="1557" max="1557" width="8.28515625" style="1" customWidth="1"/>
    <col min="1558" max="1558" width="10.28515625" style="1" customWidth="1"/>
    <col min="1559" max="1559" width="10.85546875" style="1" customWidth="1"/>
    <col min="1560" max="1563" width="9" style="1" customWidth="1"/>
    <col min="1564" max="1564" width="14.5703125" style="1" customWidth="1"/>
    <col min="1565" max="1792" width="6.7109375" style="1"/>
    <col min="1793" max="1793" width="3.7109375" style="1" customWidth="1"/>
    <col min="1794" max="1794" width="5" style="1" customWidth="1"/>
    <col min="1795" max="1797" width="4.7109375" style="1" customWidth="1"/>
    <col min="1798" max="1798" width="25.7109375" style="1" customWidth="1"/>
    <col min="1799" max="1799" width="19.5703125" style="1" customWidth="1"/>
    <col min="1800" max="1800" width="24.140625" style="1" customWidth="1"/>
    <col min="1801" max="1801" width="13.7109375" style="1" customWidth="1"/>
    <col min="1802" max="1802" width="7.140625" style="1" customWidth="1"/>
    <col min="1803" max="1803" width="6.140625" style="1" customWidth="1"/>
    <col min="1804" max="1804" width="7.7109375" style="1" customWidth="1"/>
    <col min="1805" max="1805" width="9.5703125" style="1" customWidth="1"/>
    <col min="1806" max="1806" width="21.42578125" style="1" customWidth="1"/>
    <col min="1807" max="1807" width="15.42578125" style="1" customWidth="1"/>
    <col min="1808" max="1809" width="11.7109375" style="1" bestFit="1" customWidth="1"/>
    <col min="1810" max="1810" width="9.42578125" style="1" customWidth="1"/>
    <col min="1811" max="1811" width="8.85546875" style="1" customWidth="1"/>
    <col min="1812" max="1812" width="10.85546875" style="1" customWidth="1"/>
    <col min="1813" max="1813" width="8.28515625" style="1" customWidth="1"/>
    <col min="1814" max="1814" width="10.28515625" style="1" customWidth="1"/>
    <col min="1815" max="1815" width="10.85546875" style="1" customWidth="1"/>
    <col min="1816" max="1819" width="9" style="1" customWidth="1"/>
    <col min="1820" max="1820" width="14.5703125" style="1" customWidth="1"/>
    <col min="1821" max="2048" width="6.7109375" style="1"/>
    <col min="2049" max="2049" width="3.7109375" style="1" customWidth="1"/>
    <col min="2050" max="2050" width="5" style="1" customWidth="1"/>
    <col min="2051" max="2053" width="4.7109375" style="1" customWidth="1"/>
    <col min="2054" max="2054" width="25.7109375" style="1" customWidth="1"/>
    <col min="2055" max="2055" width="19.5703125" style="1" customWidth="1"/>
    <col min="2056" max="2056" width="24.140625" style="1" customWidth="1"/>
    <col min="2057" max="2057" width="13.7109375" style="1" customWidth="1"/>
    <col min="2058" max="2058" width="7.140625" style="1" customWidth="1"/>
    <col min="2059" max="2059" width="6.140625" style="1" customWidth="1"/>
    <col min="2060" max="2060" width="7.7109375" style="1" customWidth="1"/>
    <col min="2061" max="2061" width="9.5703125" style="1" customWidth="1"/>
    <col min="2062" max="2062" width="21.42578125" style="1" customWidth="1"/>
    <col min="2063" max="2063" width="15.42578125" style="1" customWidth="1"/>
    <col min="2064" max="2065" width="11.7109375" style="1" bestFit="1" customWidth="1"/>
    <col min="2066" max="2066" width="9.42578125" style="1" customWidth="1"/>
    <col min="2067" max="2067" width="8.85546875" style="1" customWidth="1"/>
    <col min="2068" max="2068" width="10.85546875" style="1" customWidth="1"/>
    <col min="2069" max="2069" width="8.28515625" style="1" customWidth="1"/>
    <col min="2070" max="2070" width="10.28515625" style="1" customWidth="1"/>
    <col min="2071" max="2071" width="10.85546875" style="1" customWidth="1"/>
    <col min="2072" max="2075" width="9" style="1" customWidth="1"/>
    <col min="2076" max="2076" width="14.5703125" style="1" customWidth="1"/>
    <col min="2077" max="2304" width="6.7109375" style="1"/>
    <col min="2305" max="2305" width="3.7109375" style="1" customWidth="1"/>
    <col min="2306" max="2306" width="5" style="1" customWidth="1"/>
    <col min="2307" max="2309" width="4.7109375" style="1" customWidth="1"/>
    <col min="2310" max="2310" width="25.7109375" style="1" customWidth="1"/>
    <col min="2311" max="2311" width="19.5703125" style="1" customWidth="1"/>
    <col min="2312" max="2312" width="24.140625" style="1" customWidth="1"/>
    <col min="2313" max="2313" width="13.7109375" style="1" customWidth="1"/>
    <col min="2314" max="2314" width="7.140625" style="1" customWidth="1"/>
    <col min="2315" max="2315" width="6.140625" style="1" customWidth="1"/>
    <col min="2316" max="2316" width="7.7109375" style="1" customWidth="1"/>
    <col min="2317" max="2317" width="9.5703125" style="1" customWidth="1"/>
    <col min="2318" max="2318" width="21.42578125" style="1" customWidth="1"/>
    <col min="2319" max="2319" width="15.42578125" style="1" customWidth="1"/>
    <col min="2320" max="2321" width="11.7109375" style="1" bestFit="1" customWidth="1"/>
    <col min="2322" max="2322" width="9.42578125" style="1" customWidth="1"/>
    <col min="2323" max="2323" width="8.85546875" style="1" customWidth="1"/>
    <col min="2324" max="2324" width="10.85546875" style="1" customWidth="1"/>
    <col min="2325" max="2325" width="8.28515625" style="1" customWidth="1"/>
    <col min="2326" max="2326" width="10.28515625" style="1" customWidth="1"/>
    <col min="2327" max="2327" width="10.85546875" style="1" customWidth="1"/>
    <col min="2328" max="2331" width="9" style="1" customWidth="1"/>
    <col min="2332" max="2332" width="14.5703125" style="1" customWidth="1"/>
    <col min="2333" max="2560" width="6.7109375" style="1"/>
    <col min="2561" max="2561" width="3.7109375" style="1" customWidth="1"/>
    <col min="2562" max="2562" width="5" style="1" customWidth="1"/>
    <col min="2563" max="2565" width="4.7109375" style="1" customWidth="1"/>
    <col min="2566" max="2566" width="25.7109375" style="1" customWidth="1"/>
    <col min="2567" max="2567" width="19.5703125" style="1" customWidth="1"/>
    <col min="2568" max="2568" width="24.140625" style="1" customWidth="1"/>
    <col min="2569" max="2569" width="13.7109375" style="1" customWidth="1"/>
    <col min="2570" max="2570" width="7.140625" style="1" customWidth="1"/>
    <col min="2571" max="2571" width="6.140625" style="1" customWidth="1"/>
    <col min="2572" max="2572" width="7.7109375" style="1" customWidth="1"/>
    <col min="2573" max="2573" width="9.5703125" style="1" customWidth="1"/>
    <col min="2574" max="2574" width="21.42578125" style="1" customWidth="1"/>
    <col min="2575" max="2575" width="15.42578125" style="1" customWidth="1"/>
    <col min="2576" max="2577" width="11.7109375" style="1" bestFit="1" customWidth="1"/>
    <col min="2578" max="2578" width="9.42578125" style="1" customWidth="1"/>
    <col min="2579" max="2579" width="8.85546875" style="1" customWidth="1"/>
    <col min="2580" max="2580" width="10.85546875" style="1" customWidth="1"/>
    <col min="2581" max="2581" width="8.28515625" style="1" customWidth="1"/>
    <col min="2582" max="2582" width="10.28515625" style="1" customWidth="1"/>
    <col min="2583" max="2583" width="10.85546875" style="1" customWidth="1"/>
    <col min="2584" max="2587" width="9" style="1" customWidth="1"/>
    <col min="2588" max="2588" width="14.5703125" style="1" customWidth="1"/>
    <col min="2589" max="2816" width="6.7109375" style="1"/>
    <col min="2817" max="2817" width="3.7109375" style="1" customWidth="1"/>
    <col min="2818" max="2818" width="5" style="1" customWidth="1"/>
    <col min="2819" max="2821" width="4.7109375" style="1" customWidth="1"/>
    <col min="2822" max="2822" width="25.7109375" style="1" customWidth="1"/>
    <col min="2823" max="2823" width="19.5703125" style="1" customWidth="1"/>
    <col min="2824" max="2824" width="24.140625" style="1" customWidth="1"/>
    <col min="2825" max="2825" width="13.7109375" style="1" customWidth="1"/>
    <col min="2826" max="2826" width="7.140625" style="1" customWidth="1"/>
    <col min="2827" max="2827" width="6.140625" style="1" customWidth="1"/>
    <col min="2828" max="2828" width="7.7109375" style="1" customWidth="1"/>
    <col min="2829" max="2829" width="9.5703125" style="1" customWidth="1"/>
    <col min="2830" max="2830" width="21.42578125" style="1" customWidth="1"/>
    <col min="2831" max="2831" width="15.42578125" style="1" customWidth="1"/>
    <col min="2832" max="2833" width="11.7109375" style="1" bestFit="1" customWidth="1"/>
    <col min="2834" max="2834" width="9.42578125" style="1" customWidth="1"/>
    <col min="2835" max="2835" width="8.85546875" style="1" customWidth="1"/>
    <col min="2836" max="2836" width="10.85546875" style="1" customWidth="1"/>
    <col min="2837" max="2837" width="8.28515625" style="1" customWidth="1"/>
    <col min="2838" max="2838" width="10.28515625" style="1" customWidth="1"/>
    <col min="2839" max="2839" width="10.85546875" style="1" customWidth="1"/>
    <col min="2840" max="2843" width="9" style="1" customWidth="1"/>
    <col min="2844" max="2844" width="14.5703125" style="1" customWidth="1"/>
    <col min="2845" max="3072" width="6.7109375" style="1"/>
    <col min="3073" max="3073" width="3.7109375" style="1" customWidth="1"/>
    <col min="3074" max="3074" width="5" style="1" customWidth="1"/>
    <col min="3075" max="3077" width="4.7109375" style="1" customWidth="1"/>
    <col min="3078" max="3078" width="25.7109375" style="1" customWidth="1"/>
    <col min="3079" max="3079" width="19.5703125" style="1" customWidth="1"/>
    <col min="3080" max="3080" width="24.140625" style="1" customWidth="1"/>
    <col min="3081" max="3081" width="13.7109375" style="1" customWidth="1"/>
    <col min="3082" max="3082" width="7.140625" style="1" customWidth="1"/>
    <col min="3083" max="3083" width="6.140625" style="1" customWidth="1"/>
    <col min="3084" max="3084" width="7.7109375" style="1" customWidth="1"/>
    <col min="3085" max="3085" width="9.5703125" style="1" customWidth="1"/>
    <col min="3086" max="3086" width="21.42578125" style="1" customWidth="1"/>
    <col min="3087" max="3087" width="15.42578125" style="1" customWidth="1"/>
    <col min="3088" max="3089" width="11.7109375" style="1" bestFit="1" customWidth="1"/>
    <col min="3090" max="3090" width="9.42578125" style="1" customWidth="1"/>
    <col min="3091" max="3091" width="8.85546875" style="1" customWidth="1"/>
    <col min="3092" max="3092" width="10.85546875" style="1" customWidth="1"/>
    <col min="3093" max="3093" width="8.28515625" style="1" customWidth="1"/>
    <col min="3094" max="3094" width="10.28515625" style="1" customWidth="1"/>
    <col min="3095" max="3095" width="10.85546875" style="1" customWidth="1"/>
    <col min="3096" max="3099" width="9" style="1" customWidth="1"/>
    <col min="3100" max="3100" width="14.5703125" style="1" customWidth="1"/>
    <col min="3101" max="3328" width="6.7109375" style="1"/>
    <col min="3329" max="3329" width="3.7109375" style="1" customWidth="1"/>
    <col min="3330" max="3330" width="5" style="1" customWidth="1"/>
    <col min="3331" max="3333" width="4.7109375" style="1" customWidth="1"/>
    <col min="3334" max="3334" width="25.7109375" style="1" customWidth="1"/>
    <col min="3335" max="3335" width="19.5703125" style="1" customWidth="1"/>
    <col min="3336" max="3336" width="24.140625" style="1" customWidth="1"/>
    <col min="3337" max="3337" width="13.7109375" style="1" customWidth="1"/>
    <col min="3338" max="3338" width="7.140625" style="1" customWidth="1"/>
    <col min="3339" max="3339" width="6.140625" style="1" customWidth="1"/>
    <col min="3340" max="3340" width="7.7109375" style="1" customWidth="1"/>
    <col min="3341" max="3341" width="9.5703125" style="1" customWidth="1"/>
    <col min="3342" max="3342" width="21.42578125" style="1" customWidth="1"/>
    <col min="3343" max="3343" width="15.42578125" style="1" customWidth="1"/>
    <col min="3344" max="3345" width="11.7109375" style="1" bestFit="1" customWidth="1"/>
    <col min="3346" max="3346" width="9.42578125" style="1" customWidth="1"/>
    <col min="3347" max="3347" width="8.85546875" style="1" customWidth="1"/>
    <col min="3348" max="3348" width="10.85546875" style="1" customWidth="1"/>
    <col min="3349" max="3349" width="8.28515625" style="1" customWidth="1"/>
    <col min="3350" max="3350" width="10.28515625" style="1" customWidth="1"/>
    <col min="3351" max="3351" width="10.85546875" style="1" customWidth="1"/>
    <col min="3352" max="3355" width="9" style="1" customWidth="1"/>
    <col min="3356" max="3356" width="14.5703125" style="1" customWidth="1"/>
    <col min="3357" max="3584" width="6.7109375" style="1"/>
    <col min="3585" max="3585" width="3.7109375" style="1" customWidth="1"/>
    <col min="3586" max="3586" width="5" style="1" customWidth="1"/>
    <col min="3587" max="3589" width="4.7109375" style="1" customWidth="1"/>
    <col min="3590" max="3590" width="25.7109375" style="1" customWidth="1"/>
    <col min="3591" max="3591" width="19.5703125" style="1" customWidth="1"/>
    <col min="3592" max="3592" width="24.140625" style="1" customWidth="1"/>
    <col min="3593" max="3593" width="13.7109375" style="1" customWidth="1"/>
    <col min="3594" max="3594" width="7.140625" style="1" customWidth="1"/>
    <col min="3595" max="3595" width="6.140625" style="1" customWidth="1"/>
    <col min="3596" max="3596" width="7.7109375" style="1" customWidth="1"/>
    <col min="3597" max="3597" width="9.5703125" style="1" customWidth="1"/>
    <col min="3598" max="3598" width="21.42578125" style="1" customWidth="1"/>
    <col min="3599" max="3599" width="15.42578125" style="1" customWidth="1"/>
    <col min="3600" max="3601" width="11.7109375" style="1" bestFit="1" customWidth="1"/>
    <col min="3602" max="3602" width="9.42578125" style="1" customWidth="1"/>
    <col min="3603" max="3603" width="8.85546875" style="1" customWidth="1"/>
    <col min="3604" max="3604" width="10.85546875" style="1" customWidth="1"/>
    <col min="3605" max="3605" width="8.28515625" style="1" customWidth="1"/>
    <col min="3606" max="3606" width="10.28515625" style="1" customWidth="1"/>
    <col min="3607" max="3607" width="10.85546875" style="1" customWidth="1"/>
    <col min="3608" max="3611" width="9" style="1" customWidth="1"/>
    <col min="3612" max="3612" width="14.5703125" style="1" customWidth="1"/>
    <col min="3613" max="3840" width="6.7109375" style="1"/>
    <col min="3841" max="3841" width="3.7109375" style="1" customWidth="1"/>
    <col min="3842" max="3842" width="5" style="1" customWidth="1"/>
    <col min="3843" max="3845" width="4.7109375" style="1" customWidth="1"/>
    <col min="3846" max="3846" width="25.7109375" style="1" customWidth="1"/>
    <col min="3847" max="3847" width="19.5703125" style="1" customWidth="1"/>
    <col min="3848" max="3848" width="24.140625" style="1" customWidth="1"/>
    <col min="3849" max="3849" width="13.7109375" style="1" customWidth="1"/>
    <col min="3850" max="3850" width="7.140625" style="1" customWidth="1"/>
    <col min="3851" max="3851" width="6.140625" style="1" customWidth="1"/>
    <col min="3852" max="3852" width="7.7109375" style="1" customWidth="1"/>
    <col min="3853" max="3853" width="9.5703125" style="1" customWidth="1"/>
    <col min="3854" max="3854" width="21.42578125" style="1" customWidth="1"/>
    <col min="3855" max="3855" width="15.42578125" style="1" customWidth="1"/>
    <col min="3856" max="3857" width="11.7109375" style="1" bestFit="1" customWidth="1"/>
    <col min="3858" max="3858" width="9.42578125" style="1" customWidth="1"/>
    <col min="3859" max="3859" width="8.85546875" style="1" customWidth="1"/>
    <col min="3860" max="3860" width="10.85546875" style="1" customWidth="1"/>
    <col min="3861" max="3861" width="8.28515625" style="1" customWidth="1"/>
    <col min="3862" max="3862" width="10.28515625" style="1" customWidth="1"/>
    <col min="3863" max="3863" width="10.85546875" style="1" customWidth="1"/>
    <col min="3864" max="3867" width="9" style="1" customWidth="1"/>
    <col min="3868" max="3868" width="14.5703125" style="1" customWidth="1"/>
    <col min="3869" max="4096" width="6.7109375" style="1"/>
    <col min="4097" max="4097" width="3.7109375" style="1" customWidth="1"/>
    <col min="4098" max="4098" width="5" style="1" customWidth="1"/>
    <col min="4099" max="4101" width="4.7109375" style="1" customWidth="1"/>
    <col min="4102" max="4102" width="25.7109375" style="1" customWidth="1"/>
    <col min="4103" max="4103" width="19.5703125" style="1" customWidth="1"/>
    <col min="4104" max="4104" width="24.140625" style="1" customWidth="1"/>
    <col min="4105" max="4105" width="13.7109375" style="1" customWidth="1"/>
    <col min="4106" max="4106" width="7.140625" style="1" customWidth="1"/>
    <col min="4107" max="4107" width="6.140625" style="1" customWidth="1"/>
    <col min="4108" max="4108" width="7.7109375" style="1" customWidth="1"/>
    <col min="4109" max="4109" width="9.5703125" style="1" customWidth="1"/>
    <col min="4110" max="4110" width="21.42578125" style="1" customWidth="1"/>
    <col min="4111" max="4111" width="15.42578125" style="1" customWidth="1"/>
    <col min="4112" max="4113" width="11.7109375" style="1" bestFit="1" customWidth="1"/>
    <col min="4114" max="4114" width="9.42578125" style="1" customWidth="1"/>
    <col min="4115" max="4115" width="8.85546875" style="1" customWidth="1"/>
    <col min="4116" max="4116" width="10.85546875" style="1" customWidth="1"/>
    <col min="4117" max="4117" width="8.28515625" style="1" customWidth="1"/>
    <col min="4118" max="4118" width="10.28515625" style="1" customWidth="1"/>
    <col min="4119" max="4119" width="10.85546875" style="1" customWidth="1"/>
    <col min="4120" max="4123" width="9" style="1" customWidth="1"/>
    <col min="4124" max="4124" width="14.5703125" style="1" customWidth="1"/>
    <col min="4125" max="4352" width="6.7109375" style="1"/>
    <col min="4353" max="4353" width="3.7109375" style="1" customWidth="1"/>
    <col min="4354" max="4354" width="5" style="1" customWidth="1"/>
    <col min="4355" max="4357" width="4.7109375" style="1" customWidth="1"/>
    <col min="4358" max="4358" width="25.7109375" style="1" customWidth="1"/>
    <col min="4359" max="4359" width="19.5703125" style="1" customWidth="1"/>
    <col min="4360" max="4360" width="24.140625" style="1" customWidth="1"/>
    <col min="4361" max="4361" width="13.7109375" style="1" customWidth="1"/>
    <col min="4362" max="4362" width="7.140625" style="1" customWidth="1"/>
    <col min="4363" max="4363" width="6.140625" style="1" customWidth="1"/>
    <col min="4364" max="4364" width="7.7109375" style="1" customWidth="1"/>
    <col min="4365" max="4365" width="9.5703125" style="1" customWidth="1"/>
    <col min="4366" max="4366" width="21.42578125" style="1" customWidth="1"/>
    <col min="4367" max="4367" width="15.42578125" style="1" customWidth="1"/>
    <col min="4368" max="4369" width="11.7109375" style="1" bestFit="1" customWidth="1"/>
    <col min="4370" max="4370" width="9.42578125" style="1" customWidth="1"/>
    <col min="4371" max="4371" width="8.85546875" style="1" customWidth="1"/>
    <col min="4372" max="4372" width="10.85546875" style="1" customWidth="1"/>
    <col min="4373" max="4373" width="8.28515625" style="1" customWidth="1"/>
    <col min="4374" max="4374" width="10.28515625" style="1" customWidth="1"/>
    <col min="4375" max="4375" width="10.85546875" style="1" customWidth="1"/>
    <col min="4376" max="4379" width="9" style="1" customWidth="1"/>
    <col min="4380" max="4380" width="14.5703125" style="1" customWidth="1"/>
    <col min="4381" max="4608" width="6.7109375" style="1"/>
    <col min="4609" max="4609" width="3.7109375" style="1" customWidth="1"/>
    <col min="4610" max="4610" width="5" style="1" customWidth="1"/>
    <col min="4611" max="4613" width="4.7109375" style="1" customWidth="1"/>
    <col min="4614" max="4614" width="25.7109375" style="1" customWidth="1"/>
    <col min="4615" max="4615" width="19.5703125" style="1" customWidth="1"/>
    <col min="4616" max="4616" width="24.140625" style="1" customWidth="1"/>
    <col min="4617" max="4617" width="13.7109375" style="1" customWidth="1"/>
    <col min="4618" max="4618" width="7.140625" style="1" customWidth="1"/>
    <col min="4619" max="4619" width="6.140625" style="1" customWidth="1"/>
    <col min="4620" max="4620" width="7.7109375" style="1" customWidth="1"/>
    <col min="4621" max="4621" width="9.5703125" style="1" customWidth="1"/>
    <col min="4622" max="4622" width="21.42578125" style="1" customWidth="1"/>
    <col min="4623" max="4623" width="15.42578125" style="1" customWidth="1"/>
    <col min="4624" max="4625" width="11.7109375" style="1" bestFit="1" customWidth="1"/>
    <col min="4626" max="4626" width="9.42578125" style="1" customWidth="1"/>
    <col min="4627" max="4627" width="8.85546875" style="1" customWidth="1"/>
    <col min="4628" max="4628" width="10.85546875" style="1" customWidth="1"/>
    <col min="4629" max="4629" width="8.28515625" style="1" customWidth="1"/>
    <col min="4630" max="4630" width="10.28515625" style="1" customWidth="1"/>
    <col min="4631" max="4631" width="10.85546875" style="1" customWidth="1"/>
    <col min="4632" max="4635" width="9" style="1" customWidth="1"/>
    <col min="4636" max="4636" width="14.5703125" style="1" customWidth="1"/>
    <col min="4637" max="4864" width="6.7109375" style="1"/>
    <col min="4865" max="4865" width="3.7109375" style="1" customWidth="1"/>
    <col min="4866" max="4866" width="5" style="1" customWidth="1"/>
    <col min="4867" max="4869" width="4.7109375" style="1" customWidth="1"/>
    <col min="4870" max="4870" width="25.7109375" style="1" customWidth="1"/>
    <col min="4871" max="4871" width="19.5703125" style="1" customWidth="1"/>
    <col min="4872" max="4872" width="24.140625" style="1" customWidth="1"/>
    <col min="4873" max="4873" width="13.7109375" style="1" customWidth="1"/>
    <col min="4874" max="4874" width="7.140625" style="1" customWidth="1"/>
    <col min="4875" max="4875" width="6.140625" style="1" customWidth="1"/>
    <col min="4876" max="4876" width="7.7109375" style="1" customWidth="1"/>
    <col min="4877" max="4877" width="9.5703125" style="1" customWidth="1"/>
    <col min="4878" max="4878" width="21.42578125" style="1" customWidth="1"/>
    <col min="4879" max="4879" width="15.42578125" style="1" customWidth="1"/>
    <col min="4880" max="4881" width="11.7109375" style="1" bestFit="1" customWidth="1"/>
    <col min="4882" max="4882" width="9.42578125" style="1" customWidth="1"/>
    <col min="4883" max="4883" width="8.85546875" style="1" customWidth="1"/>
    <col min="4884" max="4884" width="10.85546875" style="1" customWidth="1"/>
    <col min="4885" max="4885" width="8.28515625" style="1" customWidth="1"/>
    <col min="4886" max="4886" width="10.28515625" style="1" customWidth="1"/>
    <col min="4887" max="4887" width="10.85546875" style="1" customWidth="1"/>
    <col min="4888" max="4891" width="9" style="1" customWidth="1"/>
    <col min="4892" max="4892" width="14.5703125" style="1" customWidth="1"/>
    <col min="4893" max="5120" width="6.7109375" style="1"/>
    <col min="5121" max="5121" width="3.7109375" style="1" customWidth="1"/>
    <col min="5122" max="5122" width="5" style="1" customWidth="1"/>
    <col min="5123" max="5125" width="4.7109375" style="1" customWidth="1"/>
    <col min="5126" max="5126" width="25.7109375" style="1" customWidth="1"/>
    <col min="5127" max="5127" width="19.5703125" style="1" customWidth="1"/>
    <col min="5128" max="5128" width="24.140625" style="1" customWidth="1"/>
    <col min="5129" max="5129" width="13.7109375" style="1" customWidth="1"/>
    <col min="5130" max="5130" width="7.140625" style="1" customWidth="1"/>
    <col min="5131" max="5131" width="6.140625" style="1" customWidth="1"/>
    <col min="5132" max="5132" width="7.7109375" style="1" customWidth="1"/>
    <col min="5133" max="5133" width="9.5703125" style="1" customWidth="1"/>
    <col min="5134" max="5134" width="21.42578125" style="1" customWidth="1"/>
    <col min="5135" max="5135" width="15.42578125" style="1" customWidth="1"/>
    <col min="5136" max="5137" width="11.7109375" style="1" bestFit="1" customWidth="1"/>
    <col min="5138" max="5138" width="9.42578125" style="1" customWidth="1"/>
    <col min="5139" max="5139" width="8.85546875" style="1" customWidth="1"/>
    <col min="5140" max="5140" width="10.85546875" style="1" customWidth="1"/>
    <col min="5141" max="5141" width="8.28515625" style="1" customWidth="1"/>
    <col min="5142" max="5142" width="10.28515625" style="1" customWidth="1"/>
    <col min="5143" max="5143" width="10.85546875" style="1" customWidth="1"/>
    <col min="5144" max="5147" width="9" style="1" customWidth="1"/>
    <col min="5148" max="5148" width="14.5703125" style="1" customWidth="1"/>
    <col min="5149" max="5376" width="6.7109375" style="1"/>
    <col min="5377" max="5377" width="3.7109375" style="1" customWidth="1"/>
    <col min="5378" max="5378" width="5" style="1" customWidth="1"/>
    <col min="5379" max="5381" width="4.7109375" style="1" customWidth="1"/>
    <col min="5382" max="5382" width="25.7109375" style="1" customWidth="1"/>
    <col min="5383" max="5383" width="19.5703125" style="1" customWidth="1"/>
    <col min="5384" max="5384" width="24.140625" style="1" customWidth="1"/>
    <col min="5385" max="5385" width="13.7109375" style="1" customWidth="1"/>
    <col min="5386" max="5386" width="7.140625" style="1" customWidth="1"/>
    <col min="5387" max="5387" width="6.140625" style="1" customWidth="1"/>
    <col min="5388" max="5388" width="7.7109375" style="1" customWidth="1"/>
    <col min="5389" max="5389" width="9.5703125" style="1" customWidth="1"/>
    <col min="5390" max="5390" width="21.42578125" style="1" customWidth="1"/>
    <col min="5391" max="5391" width="15.42578125" style="1" customWidth="1"/>
    <col min="5392" max="5393" width="11.7109375" style="1" bestFit="1" customWidth="1"/>
    <col min="5394" max="5394" width="9.42578125" style="1" customWidth="1"/>
    <col min="5395" max="5395" width="8.85546875" style="1" customWidth="1"/>
    <col min="5396" max="5396" width="10.85546875" style="1" customWidth="1"/>
    <col min="5397" max="5397" width="8.28515625" style="1" customWidth="1"/>
    <col min="5398" max="5398" width="10.28515625" style="1" customWidth="1"/>
    <col min="5399" max="5399" width="10.85546875" style="1" customWidth="1"/>
    <col min="5400" max="5403" width="9" style="1" customWidth="1"/>
    <col min="5404" max="5404" width="14.5703125" style="1" customWidth="1"/>
    <col min="5405" max="5632" width="6.7109375" style="1"/>
    <col min="5633" max="5633" width="3.7109375" style="1" customWidth="1"/>
    <col min="5634" max="5634" width="5" style="1" customWidth="1"/>
    <col min="5635" max="5637" width="4.7109375" style="1" customWidth="1"/>
    <col min="5638" max="5638" width="25.7109375" style="1" customWidth="1"/>
    <col min="5639" max="5639" width="19.5703125" style="1" customWidth="1"/>
    <col min="5640" max="5640" width="24.140625" style="1" customWidth="1"/>
    <col min="5641" max="5641" width="13.7109375" style="1" customWidth="1"/>
    <col min="5642" max="5642" width="7.140625" style="1" customWidth="1"/>
    <col min="5643" max="5643" width="6.140625" style="1" customWidth="1"/>
    <col min="5644" max="5644" width="7.7109375" style="1" customWidth="1"/>
    <col min="5645" max="5645" width="9.5703125" style="1" customWidth="1"/>
    <col min="5646" max="5646" width="21.42578125" style="1" customWidth="1"/>
    <col min="5647" max="5647" width="15.42578125" style="1" customWidth="1"/>
    <col min="5648" max="5649" width="11.7109375" style="1" bestFit="1" customWidth="1"/>
    <col min="5650" max="5650" width="9.42578125" style="1" customWidth="1"/>
    <col min="5651" max="5651" width="8.85546875" style="1" customWidth="1"/>
    <col min="5652" max="5652" width="10.85546875" style="1" customWidth="1"/>
    <col min="5653" max="5653" width="8.28515625" style="1" customWidth="1"/>
    <col min="5654" max="5654" width="10.28515625" style="1" customWidth="1"/>
    <col min="5655" max="5655" width="10.85546875" style="1" customWidth="1"/>
    <col min="5656" max="5659" width="9" style="1" customWidth="1"/>
    <col min="5660" max="5660" width="14.5703125" style="1" customWidth="1"/>
    <col min="5661" max="5888" width="6.7109375" style="1"/>
    <col min="5889" max="5889" width="3.7109375" style="1" customWidth="1"/>
    <col min="5890" max="5890" width="5" style="1" customWidth="1"/>
    <col min="5891" max="5893" width="4.7109375" style="1" customWidth="1"/>
    <col min="5894" max="5894" width="25.7109375" style="1" customWidth="1"/>
    <col min="5895" max="5895" width="19.5703125" style="1" customWidth="1"/>
    <col min="5896" max="5896" width="24.140625" style="1" customWidth="1"/>
    <col min="5897" max="5897" width="13.7109375" style="1" customWidth="1"/>
    <col min="5898" max="5898" width="7.140625" style="1" customWidth="1"/>
    <col min="5899" max="5899" width="6.140625" style="1" customWidth="1"/>
    <col min="5900" max="5900" width="7.7109375" style="1" customWidth="1"/>
    <col min="5901" max="5901" width="9.5703125" style="1" customWidth="1"/>
    <col min="5902" max="5902" width="21.42578125" style="1" customWidth="1"/>
    <col min="5903" max="5903" width="15.42578125" style="1" customWidth="1"/>
    <col min="5904" max="5905" width="11.7109375" style="1" bestFit="1" customWidth="1"/>
    <col min="5906" max="5906" width="9.42578125" style="1" customWidth="1"/>
    <col min="5907" max="5907" width="8.85546875" style="1" customWidth="1"/>
    <col min="5908" max="5908" width="10.85546875" style="1" customWidth="1"/>
    <col min="5909" max="5909" width="8.28515625" style="1" customWidth="1"/>
    <col min="5910" max="5910" width="10.28515625" style="1" customWidth="1"/>
    <col min="5911" max="5911" width="10.85546875" style="1" customWidth="1"/>
    <col min="5912" max="5915" width="9" style="1" customWidth="1"/>
    <col min="5916" max="5916" width="14.5703125" style="1" customWidth="1"/>
    <col min="5917" max="6144" width="6.7109375" style="1"/>
    <col min="6145" max="6145" width="3.7109375" style="1" customWidth="1"/>
    <col min="6146" max="6146" width="5" style="1" customWidth="1"/>
    <col min="6147" max="6149" width="4.7109375" style="1" customWidth="1"/>
    <col min="6150" max="6150" width="25.7109375" style="1" customWidth="1"/>
    <col min="6151" max="6151" width="19.5703125" style="1" customWidth="1"/>
    <col min="6152" max="6152" width="24.140625" style="1" customWidth="1"/>
    <col min="6153" max="6153" width="13.7109375" style="1" customWidth="1"/>
    <col min="6154" max="6154" width="7.140625" style="1" customWidth="1"/>
    <col min="6155" max="6155" width="6.140625" style="1" customWidth="1"/>
    <col min="6156" max="6156" width="7.7109375" style="1" customWidth="1"/>
    <col min="6157" max="6157" width="9.5703125" style="1" customWidth="1"/>
    <col min="6158" max="6158" width="21.42578125" style="1" customWidth="1"/>
    <col min="6159" max="6159" width="15.42578125" style="1" customWidth="1"/>
    <col min="6160" max="6161" width="11.7109375" style="1" bestFit="1" customWidth="1"/>
    <col min="6162" max="6162" width="9.42578125" style="1" customWidth="1"/>
    <col min="6163" max="6163" width="8.85546875" style="1" customWidth="1"/>
    <col min="6164" max="6164" width="10.85546875" style="1" customWidth="1"/>
    <col min="6165" max="6165" width="8.28515625" style="1" customWidth="1"/>
    <col min="6166" max="6166" width="10.28515625" style="1" customWidth="1"/>
    <col min="6167" max="6167" width="10.85546875" style="1" customWidth="1"/>
    <col min="6168" max="6171" width="9" style="1" customWidth="1"/>
    <col min="6172" max="6172" width="14.5703125" style="1" customWidth="1"/>
    <col min="6173" max="6400" width="6.7109375" style="1"/>
    <col min="6401" max="6401" width="3.7109375" style="1" customWidth="1"/>
    <col min="6402" max="6402" width="5" style="1" customWidth="1"/>
    <col min="6403" max="6405" width="4.7109375" style="1" customWidth="1"/>
    <col min="6406" max="6406" width="25.7109375" style="1" customWidth="1"/>
    <col min="6407" max="6407" width="19.5703125" style="1" customWidth="1"/>
    <col min="6408" max="6408" width="24.140625" style="1" customWidth="1"/>
    <col min="6409" max="6409" width="13.7109375" style="1" customWidth="1"/>
    <col min="6410" max="6410" width="7.140625" style="1" customWidth="1"/>
    <col min="6411" max="6411" width="6.140625" style="1" customWidth="1"/>
    <col min="6412" max="6412" width="7.7109375" style="1" customWidth="1"/>
    <col min="6413" max="6413" width="9.5703125" style="1" customWidth="1"/>
    <col min="6414" max="6414" width="21.42578125" style="1" customWidth="1"/>
    <col min="6415" max="6415" width="15.42578125" style="1" customWidth="1"/>
    <col min="6416" max="6417" width="11.7109375" style="1" bestFit="1" customWidth="1"/>
    <col min="6418" max="6418" width="9.42578125" style="1" customWidth="1"/>
    <col min="6419" max="6419" width="8.85546875" style="1" customWidth="1"/>
    <col min="6420" max="6420" width="10.85546875" style="1" customWidth="1"/>
    <col min="6421" max="6421" width="8.28515625" style="1" customWidth="1"/>
    <col min="6422" max="6422" width="10.28515625" style="1" customWidth="1"/>
    <col min="6423" max="6423" width="10.85546875" style="1" customWidth="1"/>
    <col min="6424" max="6427" width="9" style="1" customWidth="1"/>
    <col min="6428" max="6428" width="14.5703125" style="1" customWidth="1"/>
    <col min="6429" max="6656" width="6.7109375" style="1"/>
    <col min="6657" max="6657" width="3.7109375" style="1" customWidth="1"/>
    <col min="6658" max="6658" width="5" style="1" customWidth="1"/>
    <col min="6659" max="6661" width="4.7109375" style="1" customWidth="1"/>
    <col min="6662" max="6662" width="25.7109375" style="1" customWidth="1"/>
    <col min="6663" max="6663" width="19.5703125" style="1" customWidth="1"/>
    <col min="6664" max="6664" width="24.140625" style="1" customWidth="1"/>
    <col min="6665" max="6665" width="13.7109375" style="1" customWidth="1"/>
    <col min="6666" max="6666" width="7.140625" style="1" customWidth="1"/>
    <col min="6667" max="6667" width="6.140625" style="1" customWidth="1"/>
    <col min="6668" max="6668" width="7.7109375" style="1" customWidth="1"/>
    <col min="6669" max="6669" width="9.5703125" style="1" customWidth="1"/>
    <col min="6670" max="6670" width="21.42578125" style="1" customWidth="1"/>
    <col min="6671" max="6671" width="15.42578125" style="1" customWidth="1"/>
    <col min="6672" max="6673" width="11.7109375" style="1" bestFit="1" customWidth="1"/>
    <col min="6674" max="6674" width="9.42578125" style="1" customWidth="1"/>
    <col min="6675" max="6675" width="8.85546875" style="1" customWidth="1"/>
    <col min="6676" max="6676" width="10.85546875" style="1" customWidth="1"/>
    <col min="6677" max="6677" width="8.28515625" style="1" customWidth="1"/>
    <col min="6678" max="6678" width="10.28515625" style="1" customWidth="1"/>
    <col min="6679" max="6679" width="10.85546875" style="1" customWidth="1"/>
    <col min="6680" max="6683" width="9" style="1" customWidth="1"/>
    <col min="6684" max="6684" width="14.5703125" style="1" customWidth="1"/>
    <col min="6685" max="6912" width="6.7109375" style="1"/>
    <col min="6913" max="6913" width="3.7109375" style="1" customWidth="1"/>
    <col min="6914" max="6914" width="5" style="1" customWidth="1"/>
    <col min="6915" max="6917" width="4.7109375" style="1" customWidth="1"/>
    <col min="6918" max="6918" width="25.7109375" style="1" customWidth="1"/>
    <col min="6919" max="6919" width="19.5703125" style="1" customWidth="1"/>
    <col min="6920" max="6920" width="24.140625" style="1" customWidth="1"/>
    <col min="6921" max="6921" width="13.7109375" style="1" customWidth="1"/>
    <col min="6922" max="6922" width="7.140625" style="1" customWidth="1"/>
    <col min="6923" max="6923" width="6.140625" style="1" customWidth="1"/>
    <col min="6924" max="6924" width="7.7109375" style="1" customWidth="1"/>
    <col min="6925" max="6925" width="9.5703125" style="1" customWidth="1"/>
    <col min="6926" max="6926" width="21.42578125" style="1" customWidth="1"/>
    <col min="6927" max="6927" width="15.42578125" style="1" customWidth="1"/>
    <col min="6928" max="6929" width="11.7109375" style="1" bestFit="1" customWidth="1"/>
    <col min="6930" max="6930" width="9.42578125" style="1" customWidth="1"/>
    <col min="6931" max="6931" width="8.85546875" style="1" customWidth="1"/>
    <col min="6932" max="6932" width="10.85546875" style="1" customWidth="1"/>
    <col min="6933" max="6933" width="8.28515625" style="1" customWidth="1"/>
    <col min="6934" max="6934" width="10.28515625" style="1" customWidth="1"/>
    <col min="6935" max="6935" width="10.85546875" style="1" customWidth="1"/>
    <col min="6936" max="6939" width="9" style="1" customWidth="1"/>
    <col min="6940" max="6940" width="14.5703125" style="1" customWidth="1"/>
    <col min="6941" max="7168" width="6.7109375" style="1"/>
    <col min="7169" max="7169" width="3.7109375" style="1" customWidth="1"/>
    <col min="7170" max="7170" width="5" style="1" customWidth="1"/>
    <col min="7171" max="7173" width="4.7109375" style="1" customWidth="1"/>
    <col min="7174" max="7174" width="25.7109375" style="1" customWidth="1"/>
    <col min="7175" max="7175" width="19.5703125" style="1" customWidth="1"/>
    <col min="7176" max="7176" width="24.140625" style="1" customWidth="1"/>
    <col min="7177" max="7177" width="13.7109375" style="1" customWidth="1"/>
    <col min="7178" max="7178" width="7.140625" style="1" customWidth="1"/>
    <col min="7179" max="7179" width="6.140625" style="1" customWidth="1"/>
    <col min="7180" max="7180" width="7.7109375" style="1" customWidth="1"/>
    <col min="7181" max="7181" width="9.5703125" style="1" customWidth="1"/>
    <col min="7182" max="7182" width="21.42578125" style="1" customWidth="1"/>
    <col min="7183" max="7183" width="15.42578125" style="1" customWidth="1"/>
    <col min="7184" max="7185" width="11.7109375" style="1" bestFit="1" customWidth="1"/>
    <col min="7186" max="7186" width="9.42578125" style="1" customWidth="1"/>
    <col min="7187" max="7187" width="8.85546875" style="1" customWidth="1"/>
    <col min="7188" max="7188" width="10.85546875" style="1" customWidth="1"/>
    <col min="7189" max="7189" width="8.28515625" style="1" customWidth="1"/>
    <col min="7190" max="7190" width="10.28515625" style="1" customWidth="1"/>
    <col min="7191" max="7191" width="10.85546875" style="1" customWidth="1"/>
    <col min="7192" max="7195" width="9" style="1" customWidth="1"/>
    <col min="7196" max="7196" width="14.5703125" style="1" customWidth="1"/>
    <col min="7197" max="7424" width="6.7109375" style="1"/>
    <col min="7425" max="7425" width="3.7109375" style="1" customWidth="1"/>
    <col min="7426" max="7426" width="5" style="1" customWidth="1"/>
    <col min="7427" max="7429" width="4.7109375" style="1" customWidth="1"/>
    <col min="7430" max="7430" width="25.7109375" style="1" customWidth="1"/>
    <col min="7431" max="7431" width="19.5703125" style="1" customWidth="1"/>
    <col min="7432" max="7432" width="24.140625" style="1" customWidth="1"/>
    <col min="7433" max="7433" width="13.7109375" style="1" customWidth="1"/>
    <col min="7434" max="7434" width="7.140625" style="1" customWidth="1"/>
    <col min="7435" max="7435" width="6.140625" style="1" customWidth="1"/>
    <col min="7436" max="7436" width="7.7109375" style="1" customWidth="1"/>
    <col min="7437" max="7437" width="9.5703125" style="1" customWidth="1"/>
    <col min="7438" max="7438" width="21.42578125" style="1" customWidth="1"/>
    <col min="7439" max="7439" width="15.42578125" style="1" customWidth="1"/>
    <col min="7440" max="7441" width="11.7109375" style="1" bestFit="1" customWidth="1"/>
    <col min="7442" max="7442" width="9.42578125" style="1" customWidth="1"/>
    <col min="7443" max="7443" width="8.85546875" style="1" customWidth="1"/>
    <col min="7444" max="7444" width="10.85546875" style="1" customWidth="1"/>
    <col min="7445" max="7445" width="8.28515625" style="1" customWidth="1"/>
    <col min="7446" max="7446" width="10.28515625" style="1" customWidth="1"/>
    <col min="7447" max="7447" width="10.85546875" style="1" customWidth="1"/>
    <col min="7448" max="7451" width="9" style="1" customWidth="1"/>
    <col min="7452" max="7452" width="14.5703125" style="1" customWidth="1"/>
    <col min="7453" max="7680" width="6.7109375" style="1"/>
    <col min="7681" max="7681" width="3.7109375" style="1" customWidth="1"/>
    <col min="7682" max="7682" width="5" style="1" customWidth="1"/>
    <col min="7683" max="7685" width="4.7109375" style="1" customWidth="1"/>
    <col min="7686" max="7686" width="25.7109375" style="1" customWidth="1"/>
    <col min="7687" max="7687" width="19.5703125" style="1" customWidth="1"/>
    <col min="7688" max="7688" width="24.140625" style="1" customWidth="1"/>
    <col min="7689" max="7689" width="13.7109375" style="1" customWidth="1"/>
    <col min="7690" max="7690" width="7.140625" style="1" customWidth="1"/>
    <col min="7691" max="7691" width="6.140625" style="1" customWidth="1"/>
    <col min="7692" max="7692" width="7.7109375" style="1" customWidth="1"/>
    <col min="7693" max="7693" width="9.5703125" style="1" customWidth="1"/>
    <col min="7694" max="7694" width="21.42578125" style="1" customWidth="1"/>
    <col min="7695" max="7695" width="15.42578125" style="1" customWidth="1"/>
    <col min="7696" max="7697" width="11.7109375" style="1" bestFit="1" customWidth="1"/>
    <col min="7698" max="7698" width="9.42578125" style="1" customWidth="1"/>
    <col min="7699" max="7699" width="8.85546875" style="1" customWidth="1"/>
    <col min="7700" max="7700" width="10.85546875" style="1" customWidth="1"/>
    <col min="7701" max="7701" width="8.28515625" style="1" customWidth="1"/>
    <col min="7702" max="7702" width="10.28515625" style="1" customWidth="1"/>
    <col min="7703" max="7703" width="10.85546875" style="1" customWidth="1"/>
    <col min="7704" max="7707" width="9" style="1" customWidth="1"/>
    <col min="7708" max="7708" width="14.5703125" style="1" customWidth="1"/>
    <col min="7709" max="7936" width="6.7109375" style="1"/>
    <col min="7937" max="7937" width="3.7109375" style="1" customWidth="1"/>
    <col min="7938" max="7938" width="5" style="1" customWidth="1"/>
    <col min="7939" max="7941" width="4.7109375" style="1" customWidth="1"/>
    <col min="7942" max="7942" width="25.7109375" style="1" customWidth="1"/>
    <col min="7943" max="7943" width="19.5703125" style="1" customWidth="1"/>
    <col min="7944" max="7944" width="24.140625" style="1" customWidth="1"/>
    <col min="7945" max="7945" width="13.7109375" style="1" customWidth="1"/>
    <col min="7946" max="7946" width="7.140625" style="1" customWidth="1"/>
    <col min="7947" max="7947" width="6.140625" style="1" customWidth="1"/>
    <col min="7948" max="7948" width="7.7109375" style="1" customWidth="1"/>
    <col min="7949" max="7949" width="9.5703125" style="1" customWidth="1"/>
    <col min="7950" max="7950" width="21.42578125" style="1" customWidth="1"/>
    <col min="7951" max="7951" width="15.42578125" style="1" customWidth="1"/>
    <col min="7952" max="7953" width="11.7109375" style="1" bestFit="1" customWidth="1"/>
    <col min="7954" max="7954" width="9.42578125" style="1" customWidth="1"/>
    <col min="7955" max="7955" width="8.85546875" style="1" customWidth="1"/>
    <col min="7956" max="7956" width="10.85546875" style="1" customWidth="1"/>
    <col min="7957" max="7957" width="8.28515625" style="1" customWidth="1"/>
    <col min="7958" max="7958" width="10.28515625" style="1" customWidth="1"/>
    <col min="7959" max="7959" width="10.85546875" style="1" customWidth="1"/>
    <col min="7960" max="7963" width="9" style="1" customWidth="1"/>
    <col min="7964" max="7964" width="14.5703125" style="1" customWidth="1"/>
    <col min="7965" max="8192" width="6.7109375" style="1"/>
    <col min="8193" max="8193" width="3.7109375" style="1" customWidth="1"/>
    <col min="8194" max="8194" width="5" style="1" customWidth="1"/>
    <col min="8195" max="8197" width="4.7109375" style="1" customWidth="1"/>
    <col min="8198" max="8198" width="25.7109375" style="1" customWidth="1"/>
    <col min="8199" max="8199" width="19.5703125" style="1" customWidth="1"/>
    <col min="8200" max="8200" width="24.140625" style="1" customWidth="1"/>
    <col min="8201" max="8201" width="13.7109375" style="1" customWidth="1"/>
    <col min="8202" max="8202" width="7.140625" style="1" customWidth="1"/>
    <col min="8203" max="8203" width="6.140625" style="1" customWidth="1"/>
    <col min="8204" max="8204" width="7.7109375" style="1" customWidth="1"/>
    <col min="8205" max="8205" width="9.5703125" style="1" customWidth="1"/>
    <col min="8206" max="8206" width="21.42578125" style="1" customWidth="1"/>
    <col min="8207" max="8207" width="15.42578125" style="1" customWidth="1"/>
    <col min="8208" max="8209" width="11.7109375" style="1" bestFit="1" customWidth="1"/>
    <col min="8210" max="8210" width="9.42578125" style="1" customWidth="1"/>
    <col min="8211" max="8211" width="8.85546875" style="1" customWidth="1"/>
    <col min="8212" max="8212" width="10.85546875" style="1" customWidth="1"/>
    <col min="8213" max="8213" width="8.28515625" style="1" customWidth="1"/>
    <col min="8214" max="8214" width="10.28515625" style="1" customWidth="1"/>
    <col min="8215" max="8215" width="10.85546875" style="1" customWidth="1"/>
    <col min="8216" max="8219" width="9" style="1" customWidth="1"/>
    <col min="8220" max="8220" width="14.5703125" style="1" customWidth="1"/>
    <col min="8221" max="8448" width="6.7109375" style="1"/>
    <col min="8449" max="8449" width="3.7109375" style="1" customWidth="1"/>
    <col min="8450" max="8450" width="5" style="1" customWidth="1"/>
    <col min="8451" max="8453" width="4.7109375" style="1" customWidth="1"/>
    <col min="8454" max="8454" width="25.7109375" style="1" customWidth="1"/>
    <col min="8455" max="8455" width="19.5703125" style="1" customWidth="1"/>
    <col min="8456" max="8456" width="24.140625" style="1" customWidth="1"/>
    <col min="8457" max="8457" width="13.7109375" style="1" customWidth="1"/>
    <col min="8458" max="8458" width="7.140625" style="1" customWidth="1"/>
    <col min="8459" max="8459" width="6.140625" style="1" customWidth="1"/>
    <col min="8460" max="8460" width="7.7109375" style="1" customWidth="1"/>
    <col min="8461" max="8461" width="9.5703125" style="1" customWidth="1"/>
    <col min="8462" max="8462" width="21.42578125" style="1" customWidth="1"/>
    <col min="8463" max="8463" width="15.42578125" style="1" customWidth="1"/>
    <col min="8464" max="8465" width="11.7109375" style="1" bestFit="1" customWidth="1"/>
    <col min="8466" max="8466" width="9.42578125" style="1" customWidth="1"/>
    <col min="8467" max="8467" width="8.85546875" style="1" customWidth="1"/>
    <col min="8468" max="8468" width="10.85546875" style="1" customWidth="1"/>
    <col min="8469" max="8469" width="8.28515625" style="1" customWidth="1"/>
    <col min="8470" max="8470" width="10.28515625" style="1" customWidth="1"/>
    <col min="8471" max="8471" width="10.85546875" style="1" customWidth="1"/>
    <col min="8472" max="8475" width="9" style="1" customWidth="1"/>
    <col min="8476" max="8476" width="14.5703125" style="1" customWidth="1"/>
    <col min="8477" max="8704" width="6.7109375" style="1"/>
    <col min="8705" max="8705" width="3.7109375" style="1" customWidth="1"/>
    <col min="8706" max="8706" width="5" style="1" customWidth="1"/>
    <col min="8707" max="8709" width="4.7109375" style="1" customWidth="1"/>
    <col min="8710" max="8710" width="25.7109375" style="1" customWidth="1"/>
    <col min="8711" max="8711" width="19.5703125" style="1" customWidth="1"/>
    <col min="8712" max="8712" width="24.140625" style="1" customWidth="1"/>
    <col min="8713" max="8713" width="13.7109375" style="1" customWidth="1"/>
    <col min="8714" max="8714" width="7.140625" style="1" customWidth="1"/>
    <col min="8715" max="8715" width="6.140625" style="1" customWidth="1"/>
    <col min="8716" max="8716" width="7.7109375" style="1" customWidth="1"/>
    <col min="8717" max="8717" width="9.5703125" style="1" customWidth="1"/>
    <col min="8718" max="8718" width="21.42578125" style="1" customWidth="1"/>
    <col min="8719" max="8719" width="15.42578125" style="1" customWidth="1"/>
    <col min="8720" max="8721" width="11.7109375" style="1" bestFit="1" customWidth="1"/>
    <col min="8722" max="8722" width="9.42578125" style="1" customWidth="1"/>
    <col min="8723" max="8723" width="8.85546875" style="1" customWidth="1"/>
    <col min="8724" max="8724" width="10.85546875" style="1" customWidth="1"/>
    <col min="8725" max="8725" width="8.28515625" style="1" customWidth="1"/>
    <col min="8726" max="8726" width="10.28515625" style="1" customWidth="1"/>
    <col min="8727" max="8727" width="10.85546875" style="1" customWidth="1"/>
    <col min="8728" max="8731" width="9" style="1" customWidth="1"/>
    <col min="8732" max="8732" width="14.5703125" style="1" customWidth="1"/>
    <col min="8733" max="8960" width="6.7109375" style="1"/>
    <col min="8961" max="8961" width="3.7109375" style="1" customWidth="1"/>
    <col min="8962" max="8962" width="5" style="1" customWidth="1"/>
    <col min="8963" max="8965" width="4.7109375" style="1" customWidth="1"/>
    <col min="8966" max="8966" width="25.7109375" style="1" customWidth="1"/>
    <col min="8967" max="8967" width="19.5703125" style="1" customWidth="1"/>
    <col min="8968" max="8968" width="24.140625" style="1" customWidth="1"/>
    <col min="8969" max="8969" width="13.7109375" style="1" customWidth="1"/>
    <col min="8970" max="8970" width="7.140625" style="1" customWidth="1"/>
    <col min="8971" max="8971" width="6.140625" style="1" customWidth="1"/>
    <col min="8972" max="8972" width="7.7109375" style="1" customWidth="1"/>
    <col min="8973" max="8973" width="9.5703125" style="1" customWidth="1"/>
    <col min="8974" max="8974" width="21.42578125" style="1" customWidth="1"/>
    <col min="8975" max="8975" width="15.42578125" style="1" customWidth="1"/>
    <col min="8976" max="8977" width="11.7109375" style="1" bestFit="1" customWidth="1"/>
    <col min="8978" max="8978" width="9.42578125" style="1" customWidth="1"/>
    <col min="8979" max="8979" width="8.85546875" style="1" customWidth="1"/>
    <col min="8980" max="8980" width="10.85546875" style="1" customWidth="1"/>
    <col min="8981" max="8981" width="8.28515625" style="1" customWidth="1"/>
    <col min="8982" max="8982" width="10.28515625" style="1" customWidth="1"/>
    <col min="8983" max="8983" width="10.85546875" style="1" customWidth="1"/>
    <col min="8984" max="8987" width="9" style="1" customWidth="1"/>
    <col min="8988" max="8988" width="14.5703125" style="1" customWidth="1"/>
    <col min="8989" max="9216" width="6.7109375" style="1"/>
    <col min="9217" max="9217" width="3.7109375" style="1" customWidth="1"/>
    <col min="9218" max="9218" width="5" style="1" customWidth="1"/>
    <col min="9219" max="9221" width="4.7109375" style="1" customWidth="1"/>
    <col min="9222" max="9222" width="25.7109375" style="1" customWidth="1"/>
    <col min="9223" max="9223" width="19.5703125" style="1" customWidth="1"/>
    <col min="9224" max="9224" width="24.140625" style="1" customWidth="1"/>
    <col min="9225" max="9225" width="13.7109375" style="1" customWidth="1"/>
    <col min="9226" max="9226" width="7.140625" style="1" customWidth="1"/>
    <col min="9227" max="9227" width="6.140625" style="1" customWidth="1"/>
    <col min="9228" max="9228" width="7.7109375" style="1" customWidth="1"/>
    <col min="9229" max="9229" width="9.5703125" style="1" customWidth="1"/>
    <col min="9230" max="9230" width="21.42578125" style="1" customWidth="1"/>
    <col min="9231" max="9231" width="15.42578125" style="1" customWidth="1"/>
    <col min="9232" max="9233" width="11.7109375" style="1" bestFit="1" customWidth="1"/>
    <col min="9234" max="9234" width="9.42578125" style="1" customWidth="1"/>
    <col min="9235" max="9235" width="8.85546875" style="1" customWidth="1"/>
    <col min="9236" max="9236" width="10.85546875" style="1" customWidth="1"/>
    <col min="9237" max="9237" width="8.28515625" style="1" customWidth="1"/>
    <col min="9238" max="9238" width="10.28515625" style="1" customWidth="1"/>
    <col min="9239" max="9239" width="10.85546875" style="1" customWidth="1"/>
    <col min="9240" max="9243" width="9" style="1" customWidth="1"/>
    <col min="9244" max="9244" width="14.5703125" style="1" customWidth="1"/>
    <col min="9245" max="9472" width="6.7109375" style="1"/>
    <col min="9473" max="9473" width="3.7109375" style="1" customWidth="1"/>
    <col min="9474" max="9474" width="5" style="1" customWidth="1"/>
    <col min="9475" max="9477" width="4.7109375" style="1" customWidth="1"/>
    <col min="9478" max="9478" width="25.7109375" style="1" customWidth="1"/>
    <col min="9479" max="9479" width="19.5703125" style="1" customWidth="1"/>
    <col min="9480" max="9480" width="24.140625" style="1" customWidth="1"/>
    <col min="9481" max="9481" width="13.7109375" style="1" customWidth="1"/>
    <col min="9482" max="9482" width="7.140625" style="1" customWidth="1"/>
    <col min="9483" max="9483" width="6.140625" style="1" customWidth="1"/>
    <col min="9484" max="9484" width="7.7109375" style="1" customWidth="1"/>
    <col min="9485" max="9485" width="9.5703125" style="1" customWidth="1"/>
    <col min="9486" max="9486" width="21.42578125" style="1" customWidth="1"/>
    <col min="9487" max="9487" width="15.42578125" style="1" customWidth="1"/>
    <col min="9488" max="9489" width="11.7109375" style="1" bestFit="1" customWidth="1"/>
    <col min="9490" max="9490" width="9.42578125" style="1" customWidth="1"/>
    <col min="9491" max="9491" width="8.85546875" style="1" customWidth="1"/>
    <col min="9492" max="9492" width="10.85546875" style="1" customWidth="1"/>
    <col min="9493" max="9493" width="8.28515625" style="1" customWidth="1"/>
    <col min="9494" max="9494" width="10.28515625" style="1" customWidth="1"/>
    <col min="9495" max="9495" width="10.85546875" style="1" customWidth="1"/>
    <col min="9496" max="9499" width="9" style="1" customWidth="1"/>
    <col min="9500" max="9500" width="14.5703125" style="1" customWidth="1"/>
    <col min="9501" max="9728" width="6.7109375" style="1"/>
    <col min="9729" max="9729" width="3.7109375" style="1" customWidth="1"/>
    <col min="9730" max="9730" width="5" style="1" customWidth="1"/>
    <col min="9731" max="9733" width="4.7109375" style="1" customWidth="1"/>
    <col min="9734" max="9734" width="25.7109375" style="1" customWidth="1"/>
    <col min="9735" max="9735" width="19.5703125" style="1" customWidth="1"/>
    <col min="9736" max="9736" width="24.140625" style="1" customWidth="1"/>
    <col min="9737" max="9737" width="13.7109375" style="1" customWidth="1"/>
    <col min="9738" max="9738" width="7.140625" style="1" customWidth="1"/>
    <col min="9739" max="9739" width="6.140625" style="1" customWidth="1"/>
    <col min="9740" max="9740" width="7.7109375" style="1" customWidth="1"/>
    <col min="9741" max="9741" width="9.5703125" style="1" customWidth="1"/>
    <col min="9742" max="9742" width="21.42578125" style="1" customWidth="1"/>
    <col min="9743" max="9743" width="15.42578125" style="1" customWidth="1"/>
    <col min="9744" max="9745" width="11.7109375" style="1" bestFit="1" customWidth="1"/>
    <col min="9746" max="9746" width="9.42578125" style="1" customWidth="1"/>
    <col min="9747" max="9747" width="8.85546875" style="1" customWidth="1"/>
    <col min="9748" max="9748" width="10.85546875" style="1" customWidth="1"/>
    <col min="9749" max="9749" width="8.28515625" style="1" customWidth="1"/>
    <col min="9750" max="9750" width="10.28515625" style="1" customWidth="1"/>
    <col min="9751" max="9751" width="10.85546875" style="1" customWidth="1"/>
    <col min="9752" max="9755" width="9" style="1" customWidth="1"/>
    <col min="9756" max="9756" width="14.5703125" style="1" customWidth="1"/>
    <col min="9757" max="9984" width="6.7109375" style="1"/>
    <col min="9985" max="9985" width="3.7109375" style="1" customWidth="1"/>
    <col min="9986" max="9986" width="5" style="1" customWidth="1"/>
    <col min="9987" max="9989" width="4.7109375" style="1" customWidth="1"/>
    <col min="9990" max="9990" width="25.7109375" style="1" customWidth="1"/>
    <col min="9991" max="9991" width="19.5703125" style="1" customWidth="1"/>
    <col min="9992" max="9992" width="24.140625" style="1" customWidth="1"/>
    <col min="9993" max="9993" width="13.7109375" style="1" customWidth="1"/>
    <col min="9994" max="9994" width="7.140625" style="1" customWidth="1"/>
    <col min="9995" max="9995" width="6.140625" style="1" customWidth="1"/>
    <col min="9996" max="9996" width="7.7109375" style="1" customWidth="1"/>
    <col min="9997" max="9997" width="9.5703125" style="1" customWidth="1"/>
    <col min="9998" max="9998" width="21.42578125" style="1" customWidth="1"/>
    <col min="9999" max="9999" width="15.42578125" style="1" customWidth="1"/>
    <col min="10000" max="10001" width="11.7109375" style="1" bestFit="1" customWidth="1"/>
    <col min="10002" max="10002" width="9.42578125" style="1" customWidth="1"/>
    <col min="10003" max="10003" width="8.85546875" style="1" customWidth="1"/>
    <col min="10004" max="10004" width="10.85546875" style="1" customWidth="1"/>
    <col min="10005" max="10005" width="8.28515625" style="1" customWidth="1"/>
    <col min="10006" max="10006" width="10.28515625" style="1" customWidth="1"/>
    <col min="10007" max="10007" width="10.85546875" style="1" customWidth="1"/>
    <col min="10008" max="10011" width="9" style="1" customWidth="1"/>
    <col min="10012" max="10012" width="14.5703125" style="1" customWidth="1"/>
    <col min="10013" max="10240" width="6.7109375" style="1"/>
    <col min="10241" max="10241" width="3.7109375" style="1" customWidth="1"/>
    <col min="10242" max="10242" width="5" style="1" customWidth="1"/>
    <col min="10243" max="10245" width="4.7109375" style="1" customWidth="1"/>
    <col min="10246" max="10246" width="25.7109375" style="1" customWidth="1"/>
    <col min="10247" max="10247" width="19.5703125" style="1" customWidth="1"/>
    <col min="10248" max="10248" width="24.140625" style="1" customWidth="1"/>
    <col min="10249" max="10249" width="13.7109375" style="1" customWidth="1"/>
    <col min="10250" max="10250" width="7.140625" style="1" customWidth="1"/>
    <col min="10251" max="10251" width="6.140625" style="1" customWidth="1"/>
    <col min="10252" max="10252" width="7.7109375" style="1" customWidth="1"/>
    <col min="10253" max="10253" width="9.5703125" style="1" customWidth="1"/>
    <col min="10254" max="10254" width="21.42578125" style="1" customWidth="1"/>
    <col min="10255" max="10255" width="15.42578125" style="1" customWidth="1"/>
    <col min="10256" max="10257" width="11.7109375" style="1" bestFit="1" customWidth="1"/>
    <col min="10258" max="10258" width="9.42578125" style="1" customWidth="1"/>
    <col min="10259" max="10259" width="8.85546875" style="1" customWidth="1"/>
    <col min="10260" max="10260" width="10.85546875" style="1" customWidth="1"/>
    <col min="10261" max="10261" width="8.28515625" style="1" customWidth="1"/>
    <col min="10262" max="10262" width="10.28515625" style="1" customWidth="1"/>
    <col min="10263" max="10263" width="10.85546875" style="1" customWidth="1"/>
    <col min="10264" max="10267" width="9" style="1" customWidth="1"/>
    <col min="10268" max="10268" width="14.5703125" style="1" customWidth="1"/>
    <col min="10269" max="10496" width="6.7109375" style="1"/>
    <col min="10497" max="10497" width="3.7109375" style="1" customWidth="1"/>
    <col min="10498" max="10498" width="5" style="1" customWidth="1"/>
    <col min="10499" max="10501" width="4.7109375" style="1" customWidth="1"/>
    <col min="10502" max="10502" width="25.7109375" style="1" customWidth="1"/>
    <col min="10503" max="10503" width="19.5703125" style="1" customWidth="1"/>
    <col min="10504" max="10504" width="24.140625" style="1" customWidth="1"/>
    <col min="10505" max="10505" width="13.7109375" style="1" customWidth="1"/>
    <col min="10506" max="10506" width="7.140625" style="1" customWidth="1"/>
    <col min="10507" max="10507" width="6.140625" style="1" customWidth="1"/>
    <col min="10508" max="10508" width="7.7109375" style="1" customWidth="1"/>
    <col min="10509" max="10509" width="9.5703125" style="1" customWidth="1"/>
    <col min="10510" max="10510" width="21.42578125" style="1" customWidth="1"/>
    <col min="10511" max="10511" width="15.42578125" style="1" customWidth="1"/>
    <col min="10512" max="10513" width="11.7109375" style="1" bestFit="1" customWidth="1"/>
    <col min="10514" max="10514" width="9.42578125" style="1" customWidth="1"/>
    <col min="10515" max="10515" width="8.85546875" style="1" customWidth="1"/>
    <col min="10516" max="10516" width="10.85546875" style="1" customWidth="1"/>
    <col min="10517" max="10517" width="8.28515625" style="1" customWidth="1"/>
    <col min="10518" max="10518" width="10.28515625" style="1" customWidth="1"/>
    <col min="10519" max="10519" width="10.85546875" style="1" customWidth="1"/>
    <col min="10520" max="10523" width="9" style="1" customWidth="1"/>
    <col min="10524" max="10524" width="14.5703125" style="1" customWidth="1"/>
    <col min="10525" max="10752" width="6.7109375" style="1"/>
    <col min="10753" max="10753" width="3.7109375" style="1" customWidth="1"/>
    <col min="10754" max="10754" width="5" style="1" customWidth="1"/>
    <col min="10755" max="10757" width="4.7109375" style="1" customWidth="1"/>
    <col min="10758" max="10758" width="25.7109375" style="1" customWidth="1"/>
    <col min="10759" max="10759" width="19.5703125" style="1" customWidth="1"/>
    <col min="10760" max="10760" width="24.140625" style="1" customWidth="1"/>
    <col min="10761" max="10761" width="13.7109375" style="1" customWidth="1"/>
    <col min="10762" max="10762" width="7.140625" style="1" customWidth="1"/>
    <col min="10763" max="10763" width="6.140625" style="1" customWidth="1"/>
    <col min="10764" max="10764" width="7.7109375" style="1" customWidth="1"/>
    <col min="10765" max="10765" width="9.5703125" style="1" customWidth="1"/>
    <col min="10766" max="10766" width="21.42578125" style="1" customWidth="1"/>
    <col min="10767" max="10767" width="15.42578125" style="1" customWidth="1"/>
    <col min="10768" max="10769" width="11.7109375" style="1" bestFit="1" customWidth="1"/>
    <col min="10770" max="10770" width="9.42578125" style="1" customWidth="1"/>
    <col min="10771" max="10771" width="8.85546875" style="1" customWidth="1"/>
    <col min="10772" max="10772" width="10.85546875" style="1" customWidth="1"/>
    <col min="10773" max="10773" width="8.28515625" style="1" customWidth="1"/>
    <col min="10774" max="10774" width="10.28515625" style="1" customWidth="1"/>
    <col min="10775" max="10775" width="10.85546875" style="1" customWidth="1"/>
    <col min="10776" max="10779" width="9" style="1" customWidth="1"/>
    <col min="10780" max="10780" width="14.5703125" style="1" customWidth="1"/>
    <col min="10781" max="11008" width="6.7109375" style="1"/>
    <col min="11009" max="11009" width="3.7109375" style="1" customWidth="1"/>
    <col min="11010" max="11010" width="5" style="1" customWidth="1"/>
    <col min="11011" max="11013" width="4.7109375" style="1" customWidth="1"/>
    <col min="11014" max="11014" width="25.7109375" style="1" customWidth="1"/>
    <col min="11015" max="11015" width="19.5703125" style="1" customWidth="1"/>
    <col min="11016" max="11016" width="24.140625" style="1" customWidth="1"/>
    <col min="11017" max="11017" width="13.7109375" style="1" customWidth="1"/>
    <col min="11018" max="11018" width="7.140625" style="1" customWidth="1"/>
    <col min="11019" max="11019" width="6.140625" style="1" customWidth="1"/>
    <col min="11020" max="11020" width="7.7109375" style="1" customWidth="1"/>
    <col min="11021" max="11021" width="9.5703125" style="1" customWidth="1"/>
    <col min="11022" max="11022" width="21.42578125" style="1" customWidth="1"/>
    <col min="11023" max="11023" width="15.42578125" style="1" customWidth="1"/>
    <col min="11024" max="11025" width="11.7109375" style="1" bestFit="1" customWidth="1"/>
    <col min="11026" max="11026" width="9.42578125" style="1" customWidth="1"/>
    <col min="11027" max="11027" width="8.85546875" style="1" customWidth="1"/>
    <col min="11028" max="11028" width="10.85546875" style="1" customWidth="1"/>
    <col min="11029" max="11029" width="8.28515625" style="1" customWidth="1"/>
    <col min="11030" max="11030" width="10.28515625" style="1" customWidth="1"/>
    <col min="11031" max="11031" width="10.85546875" style="1" customWidth="1"/>
    <col min="11032" max="11035" width="9" style="1" customWidth="1"/>
    <col min="11036" max="11036" width="14.5703125" style="1" customWidth="1"/>
    <col min="11037" max="11264" width="6.7109375" style="1"/>
    <col min="11265" max="11265" width="3.7109375" style="1" customWidth="1"/>
    <col min="11266" max="11266" width="5" style="1" customWidth="1"/>
    <col min="11267" max="11269" width="4.7109375" style="1" customWidth="1"/>
    <col min="11270" max="11270" width="25.7109375" style="1" customWidth="1"/>
    <col min="11271" max="11271" width="19.5703125" style="1" customWidth="1"/>
    <col min="11272" max="11272" width="24.140625" style="1" customWidth="1"/>
    <col min="11273" max="11273" width="13.7109375" style="1" customWidth="1"/>
    <col min="11274" max="11274" width="7.140625" style="1" customWidth="1"/>
    <col min="11275" max="11275" width="6.140625" style="1" customWidth="1"/>
    <col min="11276" max="11276" width="7.7109375" style="1" customWidth="1"/>
    <col min="11277" max="11277" width="9.5703125" style="1" customWidth="1"/>
    <col min="11278" max="11278" width="21.42578125" style="1" customWidth="1"/>
    <col min="11279" max="11279" width="15.42578125" style="1" customWidth="1"/>
    <col min="11280" max="11281" width="11.7109375" style="1" bestFit="1" customWidth="1"/>
    <col min="11282" max="11282" width="9.42578125" style="1" customWidth="1"/>
    <col min="11283" max="11283" width="8.85546875" style="1" customWidth="1"/>
    <col min="11284" max="11284" width="10.85546875" style="1" customWidth="1"/>
    <col min="11285" max="11285" width="8.28515625" style="1" customWidth="1"/>
    <col min="11286" max="11286" width="10.28515625" style="1" customWidth="1"/>
    <col min="11287" max="11287" width="10.85546875" style="1" customWidth="1"/>
    <col min="11288" max="11291" width="9" style="1" customWidth="1"/>
    <col min="11292" max="11292" width="14.5703125" style="1" customWidth="1"/>
    <col min="11293" max="11520" width="6.7109375" style="1"/>
    <col min="11521" max="11521" width="3.7109375" style="1" customWidth="1"/>
    <col min="11522" max="11522" width="5" style="1" customWidth="1"/>
    <col min="11523" max="11525" width="4.7109375" style="1" customWidth="1"/>
    <col min="11526" max="11526" width="25.7109375" style="1" customWidth="1"/>
    <col min="11527" max="11527" width="19.5703125" style="1" customWidth="1"/>
    <col min="11528" max="11528" width="24.140625" style="1" customWidth="1"/>
    <col min="11529" max="11529" width="13.7109375" style="1" customWidth="1"/>
    <col min="11530" max="11530" width="7.140625" style="1" customWidth="1"/>
    <col min="11531" max="11531" width="6.140625" style="1" customWidth="1"/>
    <col min="11532" max="11532" width="7.7109375" style="1" customWidth="1"/>
    <col min="11533" max="11533" width="9.5703125" style="1" customWidth="1"/>
    <col min="11534" max="11534" width="21.42578125" style="1" customWidth="1"/>
    <col min="11535" max="11535" width="15.42578125" style="1" customWidth="1"/>
    <col min="11536" max="11537" width="11.7109375" style="1" bestFit="1" customWidth="1"/>
    <col min="11538" max="11538" width="9.42578125" style="1" customWidth="1"/>
    <col min="11539" max="11539" width="8.85546875" style="1" customWidth="1"/>
    <col min="11540" max="11540" width="10.85546875" style="1" customWidth="1"/>
    <col min="11541" max="11541" width="8.28515625" style="1" customWidth="1"/>
    <col min="11542" max="11542" width="10.28515625" style="1" customWidth="1"/>
    <col min="11543" max="11543" width="10.85546875" style="1" customWidth="1"/>
    <col min="11544" max="11547" width="9" style="1" customWidth="1"/>
    <col min="11548" max="11548" width="14.5703125" style="1" customWidth="1"/>
    <col min="11549" max="11776" width="6.7109375" style="1"/>
    <col min="11777" max="11777" width="3.7109375" style="1" customWidth="1"/>
    <col min="11778" max="11778" width="5" style="1" customWidth="1"/>
    <col min="11779" max="11781" width="4.7109375" style="1" customWidth="1"/>
    <col min="11782" max="11782" width="25.7109375" style="1" customWidth="1"/>
    <col min="11783" max="11783" width="19.5703125" style="1" customWidth="1"/>
    <col min="11784" max="11784" width="24.140625" style="1" customWidth="1"/>
    <col min="11785" max="11785" width="13.7109375" style="1" customWidth="1"/>
    <col min="11786" max="11786" width="7.140625" style="1" customWidth="1"/>
    <col min="11787" max="11787" width="6.140625" style="1" customWidth="1"/>
    <col min="11788" max="11788" width="7.7109375" style="1" customWidth="1"/>
    <col min="11789" max="11789" width="9.5703125" style="1" customWidth="1"/>
    <col min="11790" max="11790" width="21.42578125" style="1" customWidth="1"/>
    <col min="11791" max="11791" width="15.42578125" style="1" customWidth="1"/>
    <col min="11792" max="11793" width="11.7109375" style="1" bestFit="1" customWidth="1"/>
    <col min="11794" max="11794" width="9.42578125" style="1" customWidth="1"/>
    <col min="11795" max="11795" width="8.85546875" style="1" customWidth="1"/>
    <col min="11796" max="11796" width="10.85546875" style="1" customWidth="1"/>
    <col min="11797" max="11797" width="8.28515625" style="1" customWidth="1"/>
    <col min="11798" max="11798" width="10.28515625" style="1" customWidth="1"/>
    <col min="11799" max="11799" width="10.85546875" style="1" customWidth="1"/>
    <col min="11800" max="11803" width="9" style="1" customWidth="1"/>
    <col min="11804" max="11804" width="14.5703125" style="1" customWidth="1"/>
    <col min="11805" max="12032" width="6.7109375" style="1"/>
    <col min="12033" max="12033" width="3.7109375" style="1" customWidth="1"/>
    <col min="12034" max="12034" width="5" style="1" customWidth="1"/>
    <col min="12035" max="12037" width="4.7109375" style="1" customWidth="1"/>
    <col min="12038" max="12038" width="25.7109375" style="1" customWidth="1"/>
    <col min="12039" max="12039" width="19.5703125" style="1" customWidth="1"/>
    <col min="12040" max="12040" width="24.140625" style="1" customWidth="1"/>
    <col min="12041" max="12041" width="13.7109375" style="1" customWidth="1"/>
    <col min="12042" max="12042" width="7.140625" style="1" customWidth="1"/>
    <col min="12043" max="12043" width="6.140625" style="1" customWidth="1"/>
    <col min="12044" max="12044" width="7.7109375" style="1" customWidth="1"/>
    <col min="12045" max="12045" width="9.5703125" style="1" customWidth="1"/>
    <col min="12046" max="12046" width="21.42578125" style="1" customWidth="1"/>
    <col min="12047" max="12047" width="15.42578125" style="1" customWidth="1"/>
    <col min="12048" max="12049" width="11.7109375" style="1" bestFit="1" customWidth="1"/>
    <col min="12050" max="12050" width="9.42578125" style="1" customWidth="1"/>
    <col min="12051" max="12051" width="8.85546875" style="1" customWidth="1"/>
    <col min="12052" max="12052" width="10.85546875" style="1" customWidth="1"/>
    <col min="12053" max="12053" width="8.28515625" style="1" customWidth="1"/>
    <col min="12054" max="12054" width="10.28515625" style="1" customWidth="1"/>
    <col min="12055" max="12055" width="10.85546875" style="1" customWidth="1"/>
    <col min="12056" max="12059" width="9" style="1" customWidth="1"/>
    <col min="12060" max="12060" width="14.5703125" style="1" customWidth="1"/>
    <col min="12061" max="12288" width="6.7109375" style="1"/>
    <col min="12289" max="12289" width="3.7109375" style="1" customWidth="1"/>
    <col min="12290" max="12290" width="5" style="1" customWidth="1"/>
    <col min="12291" max="12293" width="4.7109375" style="1" customWidth="1"/>
    <col min="12294" max="12294" width="25.7109375" style="1" customWidth="1"/>
    <col min="12295" max="12295" width="19.5703125" style="1" customWidth="1"/>
    <col min="12296" max="12296" width="24.140625" style="1" customWidth="1"/>
    <col min="12297" max="12297" width="13.7109375" style="1" customWidth="1"/>
    <col min="12298" max="12298" width="7.140625" style="1" customWidth="1"/>
    <col min="12299" max="12299" width="6.140625" style="1" customWidth="1"/>
    <col min="12300" max="12300" width="7.7109375" style="1" customWidth="1"/>
    <col min="12301" max="12301" width="9.5703125" style="1" customWidth="1"/>
    <col min="12302" max="12302" width="21.42578125" style="1" customWidth="1"/>
    <col min="12303" max="12303" width="15.42578125" style="1" customWidth="1"/>
    <col min="12304" max="12305" width="11.7109375" style="1" bestFit="1" customWidth="1"/>
    <col min="12306" max="12306" width="9.42578125" style="1" customWidth="1"/>
    <col min="12307" max="12307" width="8.85546875" style="1" customWidth="1"/>
    <col min="12308" max="12308" width="10.85546875" style="1" customWidth="1"/>
    <col min="12309" max="12309" width="8.28515625" style="1" customWidth="1"/>
    <col min="12310" max="12310" width="10.28515625" style="1" customWidth="1"/>
    <col min="12311" max="12311" width="10.85546875" style="1" customWidth="1"/>
    <col min="12312" max="12315" width="9" style="1" customWidth="1"/>
    <col min="12316" max="12316" width="14.5703125" style="1" customWidth="1"/>
    <col min="12317" max="12544" width="6.7109375" style="1"/>
    <col min="12545" max="12545" width="3.7109375" style="1" customWidth="1"/>
    <col min="12546" max="12546" width="5" style="1" customWidth="1"/>
    <col min="12547" max="12549" width="4.7109375" style="1" customWidth="1"/>
    <col min="12550" max="12550" width="25.7109375" style="1" customWidth="1"/>
    <col min="12551" max="12551" width="19.5703125" style="1" customWidth="1"/>
    <col min="12552" max="12552" width="24.140625" style="1" customWidth="1"/>
    <col min="12553" max="12553" width="13.7109375" style="1" customWidth="1"/>
    <col min="12554" max="12554" width="7.140625" style="1" customWidth="1"/>
    <col min="12555" max="12555" width="6.140625" style="1" customWidth="1"/>
    <col min="12556" max="12556" width="7.7109375" style="1" customWidth="1"/>
    <col min="12557" max="12557" width="9.5703125" style="1" customWidth="1"/>
    <col min="12558" max="12558" width="21.42578125" style="1" customWidth="1"/>
    <col min="12559" max="12559" width="15.42578125" style="1" customWidth="1"/>
    <col min="12560" max="12561" width="11.7109375" style="1" bestFit="1" customWidth="1"/>
    <col min="12562" max="12562" width="9.42578125" style="1" customWidth="1"/>
    <col min="12563" max="12563" width="8.85546875" style="1" customWidth="1"/>
    <col min="12564" max="12564" width="10.85546875" style="1" customWidth="1"/>
    <col min="12565" max="12565" width="8.28515625" style="1" customWidth="1"/>
    <col min="12566" max="12566" width="10.28515625" style="1" customWidth="1"/>
    <col min="12567" max="12567" width="10.85546875" style="1" customWidth="1"/>
    <col min="12568" max="12571" width="9" style="1" customWidth="1"/>
    <col min="12572" max="12572" width="14.5703125" style="1" customWidth="1"/>
    <col min="12573" max="12800" width="6.7109375" style="1"/>
    <col min="12801" max="12801" width="3.7109375" style="1" customWidth="1"/>
    <col min="12802" max="12802" width="5" style="1" customWidth="1"/>
    <col min="12803" max="12805" width="4.7109375" style="1" customWidth="1"/>
    <col min="12806" max="12806" width="25.7109375" style="1" customWidth="1"/>
    <col min="12807" max="12807" width="19.5703125" style="1" customWidth="1"/>
    <col min="12808" max="12808" width="24.140625" style="1" customWidth="1"/>
    <col min="12809" max="12809" width="13.7109375" style="1" customWidth="1"/>
    <col min="12810" max="12810" width="7.140625" style="1" customWidth="1"/>
    <col min="12811" max="12811" width="6.140625" style="1" customWidth="1"/>
    <col min="12812" max="12812" width="7.7109375" style="1" customWidth="1"/>
    <col min="12813" max="12813" width="9.5703125" style="1" customWidth="1"/>
    <col min="12814" max="12814" width="21.42578125" style="1" customWidth="1"/>
    <col min="12815" max="12815" width="15.42578125" style="1" customWidth="1"/>
    <col min="12816" max="12817" width="11.7109375" style="1" bestFit="1" customWidth="1"/>
    <col min="12818" max="12818" width="9.42578125" style="1" customWidth="1"/>
    <col min="12819" max="12819" width="8.85546875" style="1" customWidth="1"/>
    <col min="12820" max="12820" width="10.85546875" style="1" customWidth="1"/>
    <col min="12821" max="12821" width="8.28515625" style="1" customWidth="1"/>
    <col min="12822" max="12822" width="10.28515625" style="1" customWidth="1"/>
    <col min="12823" max="12823" width="10.85546875" style="1" customWidth="1"/>
    <col min="12824" max="12827" width="9" style="1" customWidth="1"/>
    <col min="12828" max="12828" width="14.5703125" style="1" customWidth="1"/>
    <col min="12829" max="13056" width="6.7109375" style="1"/>
    <col min="13057" max="13057" width="3.7109375" style="1" customWidth="1"/>
    <col min="13058" max="13058" width="5" style="1" customWidth="1"/>
    <col min="13059" max="13061" width="4.7109375" style="1" customWidth="1"/>
    <col min="13062" max="13062" width="25.7109375" style="1" customWidth="1"/>
    <col min="13063" max="13063" width="19.5703125" style="1" customWidth="1"/>
    <col min="13064" max="13064" width="24.140625" style="1" customWidth="1"/>
    <col min="13065" max="13065" width="13.7109375" style="1" customWidth="1"/>
    <col min="13066" max="13066" width="7.140625" style="1" customWidth="1"/>
    <col min="13067" max="13067" width="6.140625" style="1" customWidth="1"/>
    <col min="13068" max="13068" width="7.7109375" style="1" customWidth="1"/>
    <col min="13069" max="13069" width="9.5703125" style="1" customWidth="1"/>
    <col min="13070" max="13070" width="21.42578125" style="1" customWidth="1"/>
    <col min="13071" max="13071" width="15.42578125" style="1" customWidth="1"/>
    <col min="13072" max="13073" width="11.7109375" style="1" bestFit="1" customWidth="1"/>
    <col min="13074" max="13074" width="9.42578125" style="1" customWidth="1"/>
    <col min="13075" max="13075" width="8.85546875" style="1" customWidth="1"/>
    <col min="13076" max="13076" width="10.85546875" style="1" customWidth="1"/>
    <col min="13077" max="13077" width="8.28515625" style="1" customWidth="1"/>
    <col min="13078" max="13078" width="10.28515625" style="1" customWidth="1"/>
    <col min="13079" max="13079" width="10.85546875" style="1" customWidth="1"/>
    <col min="13080" max="13083" width="9" style="1" customWidth="1"/>
    <col min="13084" max="13084" width="14.5703125" style="1" customWidth="1"/>
    <col min="13085" max="13312" width="6.7109375" style="1"/>
    <col min="13313" max="13313" width="3.7109375" style="1" customWidth="1"/>
    <col min="13314" max="13314" width="5" style="1" customWidth="1"/>
    <col min="13315" max="13317" width="4.7109375" style="1" customWidth="1"/>
    <col min="13318" max="13318" width="25.7109375" style="1" customWidth="1"/>
    <col min="13319" max="13319" width="19.5703125" style="1" customWidth="1"/>
    <col min="13320" max="13320" width="24.140625" style="1" customWidth="1"/>
    <col min="13321" max="13321" width="13.7109375" style="1" customWidth="1"/>
    <col min="13322" max="13322" width="7.140625" style="1" customWidth="1"/>
    <col min="13323" max="13323" width="6.140625" style="1" customWidth="1"/>
    <col min="13324" max="13324" width="7.7109375" style="1" customWidth="1"/>
    <col min="13325" max="13325" width="9.5703125" style="1" customWidth="1"/>
    <col min="13326" max="13326" width="21.42578125" style="1" customWidth="1"/>
    <col min="13327" max="13327" width="15.42578125" style="1" customWidth="1"/>
    <col min="13328" max="13329" width="11.7109375" style="1" bestFit="1" customWidth="1"/>
    <col min="13330" max="13330" width="9.42578125" style="1" customWidth="1"/>
    <col min="13331" max="13331" width="8.85546875" style="1" customWidth="1"/>
    <col min="13332" max="13332" width="10.85546875" style="1" customWidth="1"/>
    <col min="13333" max="13333" width="8.28515625" style="1" customWidth="1"/>
    <col min="13334" max="13334" width="10.28515625" style="1" customWidth="1"/>
    <col min="13335" max="13335" width="10.85546875" style="1" customWidth="1"/>
    <col min="13336" max="13339" width="9" style="1" customWidth="1"/>
    <col min="13340" max="13340" width="14.5703125" style="1" customWidth="1"/>
    <col min="13341" max="13568" width="6.7109375" style="1"/>
    <col min="13569" max="13569" width="3.7109375" style="1" customWidth="1"/>
    <col min="13570" max="13570" width="5" style="1" customWidth="1"/>
    <col min="13571" max="13573" width="4.7109375" style="1" customWidth="1"/>
    <col min="13574" max="13574" width="25.7109375" style="1" customWidth="1"/>
    <col min="13575" max="13575" width="19.5703125" style="1" customWidth="1"/>
    <col min="13576" max="13576" width="24.140625" style="1" customWidth="1"/>
    <col min="13577" max="13577" width="13.7109375" style="1" customWidth="1"/>
    <col min="13578" max="13578" width="7.140625" style="1" customWidth="1"/>
    <col min="13579" max="13579" width="6.140625" style="1" customWidth="1"/>
    <col min="13580" max="13580" width="7.7109375" style="1" customWidth="1"/>
    <col min="13581" max="13581" width="9.5703125" style="1" customWidth="1"/>
    <col min="13582" max="13582" width="21.42578125" style="1" customWidth="1"/>
    <col min="13583" max="13583" width="15.42578125" style="1" customWidth="1"/>
    <col min="13584" max="13585" width="11.7109375" style="1" bestFit="1" customWidth="1"/>
    <col min="13586" max="13586" width="9.42578125" style="1" customWidth="1"/>
    <col min="13587" max="13587" width="8.85546875" style="1" customWidth="1"/>
    <col min="13588" max="13588" width="10.85546875" style="1" customWidth="1"/>
    <col min="13589" max="13589" width="8.28515625" style="1" customWidth="1"/>
    <col min="13590" max="13590" width="10.28515625" style="1" customWidth="1"/>
    <col min="13591" max="13591" width="10.85546875" style="1" customWidth="1"/>
    <col min="13592" max="13595" width="9" style="1" customWidth="1"/>
    <col min="13596" max="13596" width="14.5703125" style="1" customWidth="1"/>
    <col min="13597" max="13824" width="6.7109375" style="1"/>
    <col min="13825" max="13825" width="3.7109375" style="1" customWidth="1"/>
    <col min="13826" max="13826" width="5" style="1" customWidth="1"/>
    <col min="13827" max="13829" width="4.7109375" style="1" customWidth="1"/>
    <col min="13830" max="13830" width="25.7109375" style="1" customWidth="1"/>
    <col min="13831" max="13831" width="19.5703125" style="1" customWidth="1"/>
    <col min="13832" max="13832" width="24.140625" style="1" customWidth="1"/>
    <col min="13833" max="13833" width="13.7109375" style="1" customWidth="1"/>
    <col min="13834" max="13834" width="7.140625" style="1" customWidth="1"/>
    <col min="13835" max="13835" width="6.140625" style="1" customWidth="1"/>
    <col min="13836" max="13836" width="7.7109375" style="1" customWidth="1"/>
    <col min="13837" max="13837" width="9.5703125" style="1" customWidth="1"/>
    <col min="13838" max="13838" width="21.42578125" style="1" customWidth="1"/>
    <col min="13839" max="13839" width="15.42578125" style="1" customWidth="1"/>
    <col min="13840" max="13841" width="11.7109375" style="1" bestFit="1" customWidth="1"/>
    <col min="13842" max="13842" width="9.42578125" style="1" customWidth="1"/>
    <col min="13843" max="13843" width="8.85546875" style="1" customWidth="1"/>
    <col min="13844" max="13844" width="10.85546875" style="1" customWidth="1"/>
    <col min="13845" max="13845" width="8.28515625" style="1" customWidth="1"/>
    <col min="13846" max="13846" width="10.28515625" style="1" customWidth="1"/>
    <col min="13847" max="13847" width="10.85546875" style="1" customWidth="1"/>
    <col min="13848" max="13851" width="9" style="1" customWidth="1"/>
    <col min="13852" max="13852" width="14.5703125" style="1" customWidth="1"/>
    <col min="13853" max="14080" width="6.7109375" style="1"/>
    <col min="14081" max="14081" width="3.7109375" style="1" customWidth="1"/>
    <col min="14082" max="14082" width="5" style="1" customWidth="1"/>
    <col min="14083" max="14085" width="4.7109375" style="1" customWidth="1"/>
    <col min="14086" max="14086" width="25.7109375" style="1" customWidth="1"/>
    <col min="14087" max="14087" width="19.5703125" style="1" customWidth="1"/>
    <col min="14088" max="14088" width="24.140625" style="1" customWidth="1"/>
    <col min="14089" max="14089" width="13.7109375" style="1" customWidth="1"/>
    <col min="14090" max="14090" width="7.140625" style="1" customWidth="1"/>
    <col min="14091" max="14091" width="6.140625" style="1" customWidth="1"/>
    <col min="14092" max="14092" width="7.7109375" style="1" customWidth="1"/>
    <col min="14093" max="14093" width="9.5703125" style="1" customWidth="1"/>
    <col min="14094" max="14094" width="21.42578125" style="1" customWidth="1"/>
    <col min="14095" max="14095" width="15.42578125" style="1" customWidth="1"/>
    <col min="14096" max="14097" width="11.7109375" style="1" bestFit="1" customWidth="1"/>
    <col min="14098" max="14098" width="9.42578125" style="1" customWidth="1"/>
    <col min="14099" max="14099" width="8.85546875" style="1" customWidth="1"/>
    <col min="14100" max="14100" width="10.85546875" style="1" customWidth="1"/>
    <col min="14101" max="14101" width="8.28515625" style="1" customWidth="1"/>
    <col min="14102" max="14102" width="10.28515625" style="1" customWidth="1"/>
    <col min="14103" max="14103" width="10.85546875" style="1" customWidth="1"/>
    <col min="14104" max="14107" width="9" style="1" customWidth="1"/>
    <col min="14108" max="14108" width="14.5703125" style="1" customWidth="1"/>
    <col min="14109" max="14336" width="6.7109375" style="1"/>
    <col min="14337" max="14337" width="3.7109375" style="1" customWidth="1"/>
    <col min="14338" max="14338" width="5" style="1" customWidth="1"/>
    <col min="14339" max="14341" width="4.7109375" style="1" customWidth="1"/>
    <col min="14342" max="14342" width="25.7109375" style="1" customWidth="1"/>
    <col min="14343" max="14343" width="19.5703125" style="1" customWidth="1"/>
    <col min="14344" max="14344" width="24.140625" style="1" customWidth="1"/>
    <col min="14345" max="14345" width="13.7109375" style="1" customWidth="1"/>
    <col min="14346" max="14346" width="7.140625" style="1" customWidth="1"/>
    <col min="14347" max="14347" width="6.140625" style="1" customWidth="1"/>
    <col min="14348" max="14348" width="7.7109375" style="1" customWidth="1"/>
    <col min="14349" max="14349" width="9.5703125" style="1" customWidth="1"/>
    <col min="14350" max="14350" width="21.42578125" style="1" customWidth="1"/>
    <col min="14351" max="14351" width="15.42578125" style="1" customWidth="1"/>
    <col min="14352" max="14353" width="11.7109375" style="1" bestFit="1" customWidth="1"/>
    <col min="14354" max="14354" width="9.42578125" style="1" customWidth="1"/>
    <col min="14355" max="14355" width="8.85546875" style="1" customWidth="1"/>
    <col min="14356" max="14356" width="10.85546875" style="1" customWidth="1"/>
    <col min="14357" max="14357" width="8.28515625" style="1" customWidth="1"/>
    <col min="14358" max="14358" width="10.28515625" style="1" customWidth="1"/>
    <col min="14359" max="14359" width="10.85546875" style="1" customWidth="1"/>
    <col min="14360" max="14363" width="9" style="1" customWidth="1"/>
    <col min="14364" max="14364" width="14.5703125" style="1" customWidth="1"/>
    <col min="14365" max="14592" width="6.7109375" style="1"/>
    <col min="14593" max="14593" width="3.7109375" style="1" customWidth="1"/>
    <col min="14594" max="14594" width="5" style="1" customWidth="1"/>
    <col min="14595" max="14597" width="4.7109375" style="1" customWidth="1"/>
    <col min="14598" max="14598" width="25.7109375" style="1" customWidth="1"/>
    <col min="14599" max="14599" width="19.5703125" style="1" customWidth="1"/>
    <col min="14600" max="14600" width="24.140625" style="1" customWidth="1"/>
    <col min="14601" max="14601" width="13.7109375" style="1" customWidth="1"/>
    <col min="14602" max="14602" width="7.140625" style="1" customWidth="1"/>
    <col min="14603" max="14603" width="6.140625" style="1" customWidth="1"/>
    <col min="14604" max="14604" width="7.7109375" style="1" customWidth="1"/>
    <col min="14605" max="14605" width="9.5703125" style="1" customWidth="1"/>
    <col min="14606" max="14606" width="21.42578125" style="1" customWidth="1"/>
    <col min="14607" max="14607" width="15.42578125" style="1" customWidth="1"/>
    <col min="14608" max="14609" width="11.7109375" style="1" bestFit="1" customWidth="1"/>
    <col min="14610" max="14610" width="9.42578125" style="1" customWidth="1"/>
    <col min="14611" max="14611" width="8.85546875" style="1" customWidth="1"/>
    <col min="14612" max="14612" width="10.85546875" style="1" customWidth="1"/>
    <col min="14613" max="14613" width="8.28515625" style="1" customWidth="1"/>
    <col min="14614" max="14614" width="10.28515625" style="1" customWidth="1"/>
    <col min="14615" max="14615" width="10.85546875" style="1" customWidth="1"/>
    <col min="14616" max="14619" width="9" style="1" customWidth="1"/>
    <col min="14620" max="14620" width="14.5703125" style="1" customWidth="1"/>
    <col min="14621" max="14848" width="6.7109375" style="1"/>
    <col min="14849" max="14849" width="3.7109375" style="1" customWidth="1"/>
    <col min="14850" max="14850" width="5" style="1" customWidth="1"/>
    <col min="14851" max="14853" width="4.7109375" style="1" customWidth="1"/>
    <col min="14854" max="14854" width="25.7109375" style="1" customWidth="1"/>
    <col min="14855" max="14855" width="19.5703125" style="1" customWidth="1"/>
    <col min="14856" max="14856" width="24.140625" style="1" customWidth="1"/>
    <col min="14857" max="14857" width="13.7109375" style="1" customWidth="1"/>
    <col min="14858" max="14858" width="7.140625" style="1" customWidth="1"/>
    <col min="14859" max="14859" width="6.140625" style="1" customWidth="1"/>
    <col min="14860" max="14860" width="7.7109375" style="1" customWidth="1"/>
    <col min="14861" max="14861" width="9.5703125" style="1" customWidth="1"/>
    <col min="14862" max="14862" width="21.42578125" style="1" customWidth="1"/>
    <col min="14863" max="14863" width="15.42578125" style="1" customWidth="1"/>
    <col min="14864" max="14865" width="11.7109375" style="1" bestFit="1" customWidth="1"/>
    <col min="14866" max="14866" width="9.42578125" style="1" customWidth="1"/>
    <col min="14867" max="14867" width="8.85546875" style="1" customWidth="1"/>
    <col min="14868" max="14868" width="10.85546875" style="1" customWidth="1"/>
    <col min="14869" max="14869" width="8.28515625" style="1" customWidth="1"/>
    <col min="14870" max="14870" width="10.28515625" style="1" customWidth="1"/>
    <col min="14871" max="14871" width="10.85546875" style="1" customWidth="1"/>
    <col min="14872" max="14875" width="9" style="1" customWidth="1"/>
    <col min="14876" max="14876" width="14.5703125" style="1" customWidth="1"/>
    <col min="14877" max="15104" width="6.7109375" style="1"/>
    <col min="15105" max="15105" width="3.7109375" style="1" customWidth="1"/>
    <col min="15106" max="15106" width="5" style="1" customWidth="1"/>
    <col min="15107" max="15109" width="4.7109375" style="1" customWidth="1"/>
    <col min="15110" max="15110" width="25.7109375" style="1" customWidth="1"/>
    <col min="15111" max="15111" width="19.5703125" style="1" customWidth="1"/>
    <col min="15112" max="15112" width="24.140625" style="1" customWidth="1"/>
    <col min="15113" max="15113" width="13.7109375" style="1" customWidth="1"/>
    <col min="15114" max="15114" width="7.140625" style="1" customWidth="1"/>
    <col min="15115" max="15115" width="6.140625" style="1" customWidth="1"/>
    <col min="15116" max="15116" width="7.7109375" style="1" customWidth="1"/>
    <col min="15117" max="15117" width="9.5703125" style="1" customWidth="1"/>
    <col min="15118" max="15118" width="21.42578125" style="1" customWidth="1"/>
    <col min="15119" max="15119" width="15.42578125" style="1" customWidth="1"/>
    <col min="15120" max="15121" width="11.7109375" style="1" bestFit="1" customWidth="1"/>
    <col min="15122" max="15122" width="9.42578125" style="1" customWidth="1"/>
    <col min="15123" max="15123" width="8.85546875" style="1" customWidth="1"/>
    <col min="15124" max="15124" width="10.85546875" style="1" customWidth="1"/>
    <col min="15125" max="15125" width="8.28515625" style="1" customWidth="1"/>
    <col min="15126" max="15126" width="10.28515625" style="1" customWidth="1"/>
    <col min="15127" max="15127" width="10.85546875" style="1" customWidth="1"/>
    <col min="15128" max="15131" width="9" style="1" customWidth="1"/>
    <col min="15132" max="15132" width="14.5703125" style="1" customWidth="1"/>
    <col min="15133" max="15360" width="6.7109375" style="1"/>
    <col min="15361" max="15361" width="3.7109375" style="1" customWidth="1"/>
    <col min="15362" max="15362" width="5" style="1" customWidth="1"/>
    <col min="15363" max="15365" width="4.7109375" style="1" customWidth="1"/>
    <col min="15366" max="15366" width="25.7109375" style="1" customWidth="1"/>
    <col min="15367" max="15367" width="19.5703125" style="1" customWidth="1"/>
    <col min="15368" max="15368" width="24.140625" style="1" customWidth="1"/>
    <col min="15369" max="15369" width="13.7109375" style="1" customWidth="1"/>
    <col min="15370" max="15370" width="7.140625" style="1" customWidth="1"/>
    <col min="15371" max="15371" width="6.140625" style="1" customWidth="1"/>
    <col min="15372" max="15372" width="7.7109375" style="1" customWidth="1"/>
    <col min="15373" max="15373" width="9.5703125" style="1" customWidth="1"/>
    <col min="15374" max="15374" width="21.42578125" style="1" customWidth="1"/>
    <col min="15375" max="15375" width="15.42578125" style="1" customWidth="1"/>
    <col min="15376" max="15377" width="11.7109375" style="1" bestFit="1" customWidth="1"/>
    <col min="15378" max="15378" width="9.42578125" style="1" customWidth="1"/>
    <col min="15379" max="15379" width="8.85546875" style="1" customWidth="1"/>
    <col min="15380" max="15380" width="10.85546875" style="1" customWidth="1"/>
    <col min="15381" max="15381" width="8.28515625" style="1" customWidth="1"/>
    <col min="15382" max="15382" width="10.28515625" style="1" customWidth="1"/>
    <col min="15383" max="15383" width="10.85546875" style="1" customWidth="1"/>
    <col min="15384" max="15387" width="9" style="1" customWidth="1"/>
    <col min="15388" max="15388" width="14.5703125" style="1" customWidth="1"/>
    <col min="15389" max="15616" width="6.7109375" style="1"/>
    <col min="15617" max="15617" width="3.7109375" style="1" customWidth="1"/>
    <col min="15618" max="15618" width="5" style="1" customWidth="1"/>
    <col min="15619" max="15621" width="4.7109375" style="1" customWidth="1"/>
    <col min="15622" max="15622" width="25.7109375" style="1" customWidth="1"/>
    <col min="15623" max="15623" width="19.5703125" style="1" customWidth="1"/>
    <col min="15624" max="15624" width="24.140625" style="1" customWidth="1"/>
    <col min="15625" max="15625" width="13.7109375" style="1" customWidth="1"/>
    <col min="15626" max="15626" width="7.140625" style="1" customWidth="1"/>
    <col min="15627" max="15627" width="6.140625" style="1" customWidth="1"/>
    <col min="15628" max="15628" width="7.7109375" style="1" customWidth="1"/>
    <col min="15629" max="15629" width="9.5703125" style="1" customWidth="1"/>
    <col min="15630" max="15630" width="21.42578125" style="1" customWidth="1"/>
    <col min="15631" max="15631" width="15.42578125" style="1" customWidth="1"/>
    <col min="15632" max="15633" width="11.7109375" style="1" bestFit="1" customWidth="1"/>
    <col min="15634" max="15634" width="9.42578125" style="1" customWidth="1"/>
    <col min="15635" max="15635" width="8.85546875" style="1" customWidth="1"/>
    <col min="15636" max="15636" width="10.85546875" style="1" customWidth="1"/>
    <col min="15637" max="15637" width="8.28515625" style="1" customWidth="1"/>
    <col min="15638" max="15638" width="10.28515625" style="1" customWidth="1"/>
    <col min="15639" max="15639" width="10.85546875" style="1" customWidth="1"/>
    <col min="15640" max="15643" width="9" style="1" customWidth="1"/>
    <col min="15644" max="15644" width="14.5703125" style="1" customWidth="1"/>
    <col min="15645" max="15872" width="6.7109375" style="1"/>
    <col min="15873" max="15873" width="3.7109375" style="1" customWidth="1"/>
    <col min="15874" max="15874" width="5" style="1" customWidth="1"/>
    <col min="15875" max="15877" width="4.7109375" style="1" customWidth="1"/>
    <col min="15878" max="15878" width="25.7109375" style="1" customWidth="1"/>
    <col min="15879" max="15879" width="19.5703125" style="1" customWidth="1"/>
    <col min="15880" max="15880" width="24.140625" style="1" customWidth="1"/>
    <col min="15881" max="15881" width="13.7109375" style="1" customWidth="1"/>
    <col min="15882" max="15882" width="7.140625" style="1" customWidth="1"/>
    <col min="15883" max="15883" width="6.140625" style="1" customWidth="1"/>
    <col min="15884" max="15884" width="7.7109375" style="1" customWidth="1"/>
    <col min="15885" max="15885" width="9.5703125" style="1" customWidth="1"/>
    <col min="15886" max="15886" width="21.42578125" style="1" customWidth="1"/>
    <col min="15887" max="15887" width="15.42578125" style="1" customWidth="1"/>
    <col min="15888" max="15889" width="11.7109375" style="1" bestFit="1" customWidth="1"/>
    <col min="15890" max="15890" width="9.42578125" style="1" customWidth="1"/>
    <col min="15891" max="15891" width="8.85546875" style="1" customWidth="1"/>
    <col min="15892" max="15892" width="10.85546875" style="1" customWidth="1"/>
    <col min="15893" max="15893" width="8.28515625" style="1" customWidth="1"/>
    <col min="15894" max="15894" width="10.28515625" style="1" customWidth="1"/>
    <col min="15895" max="15895" width="10.85546875" style="1" customWidth="1"/>
    <col min="15896" max="15899" width="9" style="1" customWidth="1"/>
    <col min="15900" max="15900" width="14.5703125" style="1" customWidth="1"/>
    <col min="15901" max="16128" width="6.7109375" style="1"/>
    <col min="16129" max="16129" width="3.7109375" style="1" customWidth="1"/>
    <col min="16130" max="16130" width="5" style="1" customWidth="1"/>
    <col min="16131" max="16133" width="4.7109375" style="1" customWidth="1"/>
    <col min="16134" max="16134" width="25.7109375" style="1" customWidth="1"/>
    <col min="16135" max="16135" width="19.5703125" style="1" customWidth="1"/>
    <col min="16136" max="16136" width="24.140625" style="1" customWidth="1"/>
    <col min="16137" max="16137" width="13.7109375" style="1" customWidth="1"/>
    <col min="16138" max="16138" width="7.140625" style="1" customWidth="1"/>
    <col min="16139" max="16139" width="6.140625" style="1" customWidth="1"/>
    <col min="16140" max="16140" width="7.7109375" style="1" customWidth="1"/>
    <col min="16141" max="16141" width="9.5703125" style="1" customWidth="1"/>
    <col min="16142" max="16142" width="21.42578125" style="1" customWidth="1"/>
    <col min="16143" max="16143" width="15.42578125" style="1" customWidth="1"/>
    <col min="16144" max="16145" width="11.7109375" style="1" bestFit="1" customWidth="1"/>
    <col min="16146" max="16146" width="9.42578125" style="1" customWidth="1"/>
    <col min="16147" max="16147" width="8.85546875" style="1" customWidth="1"/>
    <col min="16148" max="16148" width="10.85546875" style="1" customWidth="1"/>
    <col min="16149" max="16149" width="8.28515625" style="1" customWidth="1"/>
    <col min="16150" max="16150" width="10.28515625" style="1" customWidth="1"/>
    <col min="16151" max="16151" width="10.85546875" style="1" customWidth="1"/>
    <col min="16152" max="16155" width="9" style="1" customWidth="1"/>
    <col min="16156" max="16156" width="14.5703125" style="1" customWidth="1"/>
    <col min="16157" max="16384" width="6.7109375" style="1"/>
  </cols>
  <sheetData>
    <row r="1" spans="1:40" ht="81.75" customHeight="1" thickBot="1" x14ac:dyDescent="0.25">
      <c r="A1" s="397" t="s">
        <v>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row>
    <row r="2" spans="1:40" ht="17.25" customHeight="1" x14ac:dyDescent="0.2">
      <c r="A2" s="404" t="s">
        <v>93</v>
      </c>
      <c r="B2" s="338"/>
      <c r="C2" s="338"/>
      <c r="D2" s="338"/>
      <c r="E2" s="338"/>
      <c r="F2" s="338"/>
      <c r="G2" s="338"/>
      <c r="H2" s="338"/>
      <c r="I2" s="338"/>
      <c r="J2" s="338"/>
      <c r="K2" s="338"/>
      <c r="L2" s="338"/>
      <c r="M2" s="338" t="s">
        <v>297</v>
      </c>
      <c r="N2" s="338"/>
      <c r="O2" s="338"/>
      <c r="P2" s="338"/>
      <c r="Q2" s="338"/>
      <c r="R2" s="338"/>
      <c r="S2" s="338"/>
      <c r="T2" s="338"/>
      <c r="U2" s="338"/>
      <c r="V2" s="338"/>
      <c r="W2" s="338"/>
      <c r="X2" s="338"/>
      <c r="Y2" s="338"/>
      <c r="Z2" s="338"/>
      <c r="AA2" s="338"/>
      <c r="AB2" s="338"/>
      <c r="AC2" s="338"/>
      <c r="AD2" s="338" t="s">
        <v>298</v>
      </c>
      <c r="AE2" s="338"/>
      <c r="AF2" s="338"/>
      <c r="AG2" s="338"/>
      <c r="AH2" s="338"/>
      <c r="AI2" s="338"/>
      <c r="AJ2" s="338"/>
      <c r="AK2" s="338"/>
      <c r="AL2" s="338"/>
      <c r="AM2" s="338"/>
      <c r="AN2" s="405"/>
    </row>
    <row r="3" spans="1:40" ht="28.5" customHeight="1" thickBot="1" x14ac:dyDescent="0.25">
      <c r="A3" s="498" t="s">
        <v>299</v>
      </c>
      <c r="B3" s="342"/>
      <c r="C3" s="342"/>
      <c r="D3" s="342"/>
      <c r="E3" s="342"/>
      <c r="F3" s="342"/>
      <c r="G3" s="342"/>
      <c r="H3" s="342"/>
      <c r="I3" s="342"/>
      <c r="J3" s="342"/>
      <c r="K3" s="342"/>
      <c r="L3" s="342"/>
      <c r="M3" s="342" t="s">
        <v>300</v>
      </c>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497"/>
    </row>
    <row r="4" spans="1:40" ht="12.75" customHeight="1" x14ac:dyDescent="0.2">
      <c r="A4" s="427" t="s">
        <v>13</v>
      </c>
      <c r="B4" s="499"/>
      <c r="C4" s="499"/>
      <c r="D4" s="499"/>
      <c r="E4" s="414"/>
      <c r="F4" s="414"/>
      <c r="G4" s="414"/>
      <c r="H4" s="414"/>
      <c r="I4" s="414"/>
      <c r="J4" s="414"/>
      <c r="K4" s="414"/>
      <c r="L4" s="414"/>
      <c r="M4" s="414"/>
      <c r="N4" s="414"/>
      <c r="O4" s="414"/>
      <c r="P4" s="500" t="s">
        <v>24</v>
      </c>
      <c r="Q4" s="500"/>
      <c r="R4" s="500"/>
      <c r="S4" s="500"/>
      <c r="T4" s="500"/>
      <c r="U4" s="500"/>
      <c r="V4" s="500"/>
      <c r="W4" s="500"/>
      <c r="X4" s="500"/>
      <c r="Y4" s="500"/>
      <c r="Z4" s="500"/>
      <c r="AA4" s="500"/>
      <c r="AB4" s="501" t="s">
        <v>26</v>
      </c>
      <c r="AC4" s="502"/>
      <c r="AD4" s="502"/>
      <c r="AE4" s="502"/>
      <c r="AF4" s="502"/>
      <c r="AG4" s="502"/>
      <c r="AH4" s="502"/>
      <c r="AI4" s="502"/>
      <c r="AJ4" s="502"/>
      <c r="AK4" s="502"/>
      <c r="AL4" s="502"/>
      <c r="AM4" s="502"/>
      <c r="AN4" s="503"/>
    </row>
    <row r="5" spans="1:40" ht="27" customHeight="1" x14ac:dyDescent="0.2">
      <c r="A5" s="428" t="s">
        <v>14</v>
      </c>
      <c r="B5" s="505" t="s">
        <v>15</v>
      </c>
      <c r="C5" s="506"/>
      <c r="D5" s="506"/>
      <c r="E5" s="507"/>
      <c r="F5" s="330" t="s">
        <v>16</v>
      </c>
      <c r="G5" s="330" t="s">
        <v>18</v>
      </c>
      <c r="H5" s="330" t="s">
        <v>17</v>
      </c>
      <c r="I5" s="330" t="s">
        <v>22</v>
      </c>
      <c r="J5" s="330" t="s">
        <v>19</v>
      </c>
      <c r="K5" s="330" t="s">
        <v>20</v>
      </c>
      <c r="L5" s="330"/>
      <c r="M5" s="330" t="s">
        <v>21</v>
      </c>
      <c r="N5" s="330" t="s">
        <v>301</v>
      </c>
      <c r="O5" s="330" t="s">
        <v>25</v>
      </c>
      <c r="P5" s="324" t="s">
        <v>0</v>
      </c>
      <c r="Q5" s="324" t="s">
        <v>1</v>
      </c>
      <c r="R5" s="324" t="s">
        <v>2</v>
      </c>
      <c r="S5" s="324" t="s">
        <v>3</v>
      </c>
      <c r="T5" s="324" t="s">
        <v>4</v>
      </c>
      <c r="U5" s="324" t="s">
        <v>5</v>
      </c>
      <c r="V5" s="324" t="s">
        <v>6</v>
      </c>
      <c r="W5" s="324" t="s">
        <v>7</v>
      </c>
      <c r="X5" s="324" t="s">
        <v>8</v>
      </c>
      <c r="Y5" s="324" t="s">
        <v>9</v>
      </c>
      <c r="Z5" s="324" t="s">
        <v>10</v>
      </c>
      <c r="AA5" s="324" t="s">
        <v>11</v>
      </c>
      <c r="AB5" s="385" t="s">
        <v>98</v>
      </c>
      <c r="AC5" s="325" t="s">
        <v>0</v>
      </c>
      <c r="AD5" s="325" t="s">
        <v>1</v>
      </c>
      <c r="AE5" s="325" t="s">
        <v>2</v>
      </c>
      <c r="AF5" s="325" t="s">
        <v>3</v>
      </c>
      <c r="AG5" s="325" t="s">
        <v>4</v>
      </c>
      <c r="AH5" s="325" t="s">
        <v>5</v>
      </c>
      <c r="AI5" s="325" t="s">
        <v>6</v>
      </c>
      <c r="AJ5" s="325" t="s">
        <v>7</v>
      </c>
      <c r="AK5" s="325" t="s">
        <v>8</v>
      </c>
      <c r="AL5" s="325" t="s">
        <v>9</v>
      </c>
      <c r="AM5" s="325" t="s">
        <v>10</v>
      </c>
      <c r="AN5" s="517" t="s">
        <v>11</v>
      </c>
    </row>
    <row r="6" spans="1:40" ht="22.5" customHeight="1" thickBot="1" x14ac:dyDescent="0.25">
      <c r="A6" s="504"/>
      <c r="B6" s="508"/>
      <c r="C6" s="509"/>
      <c r="D6" s="509"/>
      <c r="E6" s="510"/>
      <c r="F6" s="511"/>
      <c r="G6" s="511"/>
      <c r="H6" s="511"/>
      <c r="I6" s="511"/>
      <c r="J6" s="511"/>
      <c r="K6" s="150" t="s">
        <v>39</v>
      </c>
      <c r="L6" s="151" t="s">
        <v>38</v>
      </c>
      <c r="M6" s="511"/>
      <c r="N6" s="511"/>
      <c r="O6" s="511"/>
      <c r="P6" s="512"/>
      <c r="Q6" s="512"/>
      <c r="R6" s="512"/>
      <c r="S6" s="512"/>
      <c r="T6" s="512"/>
      <c r="U6" s="512"/>
      <c r="V6" s="512"/>
      <c r="W6" s="512"/>
      <c r="X6" s="512"/>
      <c r="Y6" s="512"/>
      <c r="Z6" s="512"/>
      <c r="AA6" s="512"/>
      <c r="AB6" s="516"/>
      <c r="AC6" s="515"/>
      <c r="AD6" s="515"/>
      <c r="AE6" s="515"/>
      <c r="AF6" s="515"/>
      <c r="AG6" s="515"/>
      <c r="AH6" s="515"/>
      <c r="AI6" s="515"/>
      <c r="AJ6" s="515"/>
      <c r="AK6" s="515"/>
      <c r="AL6" s="515"/>
      <c r="AM6" s="515"/>
      <c r="AN6" s="518"/>
    </row>
    <row r="7" spans="1:40" ht="118.5" customHeight="1" x14ac:dyDescent="0.2">
      <c r="A7" s="152">
        <v>1</v>
      </c>
      <c r="B7" s="153" t="s">
        <v>48</v>
      </c>
      <c r="C7" s="153"/>
      <c r="D7" s="153"/>
      <c r="E7" s="153"/>
      <c r="F7" s="153" t="s">
        <v>302</v>
      </c>
      <c r="G7" s="153" t="s">
        <v>303</v>
      </c>
      <c r="H7" s="153" t="s">
        <v>304</v>
      </c>
      <c r="I7" s="153" t="s">
        <v>193</v>
      </c>
      <c r="J7" s="154">
        <v>0.9</v>
      </c>
      <c r="K7" s="153" t="s">
        <v>305</v>
      </c>
      <c r="L7" s="153" t="s">
        <v>306</v>
      </c>
      <c r="M7" s="153" t="s">
        <v>46</v>
      </c>
      <c r="N7" s="153" t="s">
        <v>307</v>
      </c>
      <c r="O7" s="153" t="s">
        <v>308</v>
      </c>
      <c r="P7" s="155">
        <v>7.0064785428987947E-2</v>
      </c>
      <c r="Q7" s="155">
        <v>9.3703254464567745E-2</v>
      </c>
      <c r="R7" s="155">
        <v>0.14544647764719268</v>
      </c>
      <c r="S7" s="155">
        <v>0.22672200331854825</v>
      </c>
      <c r="T7" s="155">
        <v>0.27179305110683721</v>
      </c>
      <c r="U7" s="155">
        <v>0.31400279403433673</v>
      </c>
      <c r="V7" s="155">
        <f>+'[1]INGRESOS JULIO 2023'!$H$99/'[1]INGRESOS JULIO 2023'!$G$99</f>
        <v>0.35624329553240175</v>
      </c>
      <c r="W7" s="155">
        <v>0.42451350891080819</v>
      </c>
      <c r="X7" s="155">
        <v>0.48219728326636285</v>
      </c>
      <c r="Y7" s="155">
        <v>0.52668899660245161</v>
      </c>
      <c r="Z7" s="155">
        <v>0.61261500630022037</v>
      </c>
      <c r="AA7" s="155">
        <v>0.66781125213188186</v>
      </c>
      <c r="AB7" s="155">
        <v>0.73342143524514547</v>
      </c>
      <c r="AC7" s="156" t="s">
        <v>309</v>
      </c>
      <c r="AD7" s="156" t="s">
        <v>309</v>
      </c>
      <c r="AE7" s="36" t="s">
        <v>309</v>
      </c>
      <c r="AF7" s="36" t="s">
        <v>310</v>
      </c>
      <c r="AG7" s="36" t="s">
        <v>310</v>
      </c>
      <c r="AH7" s="36" t="s">
        <v>310</v>
      </c>
      <c r="AI7" s="36" t="s">
        <v>310</v>
      </c>
      <c r="AJ7" s="36" t="s">
        <v>310</v>
      </c>
      <c r="AK7" s="36" t="s">
        <v>309</v>
      </c>
      <c r="AL7" s="36" t="s">
        <v>309</v>
      </c>
      <c r="AM7" s="36" t="s">
        <v>309</v>
      </c>
      <c r="AN7" s="36" t="s">
        <v>310</v>
      </c>
    </row>
    <row r="8" spans="1:40" ht="100.5" customHeight="1" x14ac:dyDescent="0.2">
      <c r="A8" s="152">
        <v>2</v>
      </c>
      <c r="B8" s="153" t="s">
        <v>48</v>
      </c>
      <c r="C8" s="153"/>
      <c r="D8" s="153"/>
      <c r="E8" s="153"/>
      <c r="F8" s="153" t="s">
        <v>311</v>
      </c>
      <c r="G8" s="153" t="s">
        <v>50</v>
      </c>
      <c r="H8" s="153" t="s">
        <v>312</v>
      </c>
      <c r="I8" s="153" t="s">
        <v>193</v>
      </c>
      <c r="J8" s="154">
        <v>0.9</v>
      </c>
      <c r="K8" s="153" t="s">
        <v>45</v>
      </c>
      <c r="L8" s="153" t="s">
        <v>313</v>
      </c>
      <c r="M8" s="153" t="s">
        <v>46</v>
      </c>
      <c r="N8" s="153" t="s">
        <v>314</v>
      </c>
      <c r="O8" s="153" t="s">
        <v>308</v>
      </c>
      <c r="P8" s="155">
        <v>2.8673396531079628E-2</v>
      </c>
      <c r="Q8" s="155">
        <v>8.9182423129481991E-2</v>
      </c>
      <c r="R8" s="155">
        <v>0.19544657624489944</v>
      </c>
      <c r="S8" s="157">
        <v>0.23659108018900757</v>
      </c>
      <c r="T8" s="157">
        <v>0.30566761188440678</v>
      </c>
      <c r="U8" s="155">
        <v>0.41916147917409957</v>
      </c>
      <c r="V8" s="157">
        <f>+'[2]datos-presupuesto 2023'!E61</f>
        <v>0.48139870315722344</v>
      </c>
      <c r="W8" s="157">
        <v>0.52103674787996646</v>
      </c>
      <c r="X8" s="158">
        <v>0.59786127848112081</v>
      </c>
      <c r="Y8" s="159">
        <v>0.62554632711862423</v>
      </c>
      <c r="Z8" s="155">
        <v>0.67829663583494759</v>
      </c>
      <c r="AA8" s="155">
        <v>0.87151227655741859</v>
      </c>
      <c r="AB8" s="157">
        <v>0.83993747214933978</v>
      </c>
      <c r="AC8" s="156" t="s">
        <v>310</v>
      </c>
      <c r="AD8" s="156" t="s">
        <v>310</v>
      </c>
      <c r="AE8" s="36" t="s">
        <v>310</v>
      </c>
      <c r="AF8" s="36" t="s">
        <v>309</v>
      </c>
      <c r="AG8" s="36" t="s">
        <v>309</v>
      </c>
      <c r="AH8" s="36" t="s">
        <v>310</v>
      </c>
      <c r="AI8" s="36" t="s">
        <v>309</v>
      </c>
      <c r="AJ8" s="36" t="s">
        <v>309</v>
      </c>
      <c r="AK8" s="36" t="s">
        <v>309</v>
      </c>
      <c r="AL8" s="36" t="s">
        <v>310</v>
      </c>
      <c r="AM8" s="36" t="s">
        <v>310</v>
      </c>
      <c r="AN8" s="36" t="s">
        <v>309</v>
      </c>
    </row>
    <row r="9" spans="1:40" ht="105" customHeight="1" x14ac:dyDescent="0.2">
      <c r="A9" s="152">
        <v>3</v>
      </c>
      <c r="B9" s="153"/>
      <c r="C9" s="153" t="s">
        <v>48</v>
      </c>
      <c r="D9" s="153"/>
      <c r="E9" s="153"/>
      <c r="F9" s="153" t="s">
        <v>315</v>
      </c>
      <c r="G9" s="153" t="s">
        <v>316</v>
      </c>
      <c r="H9" s="153" t="s">
        <v>317</v>
      </c>
      <c r="I9" s="153" t="s">
        <v>193</v>
      </c>
      <c r="J9" s="154">
        <v>1</v>
      </c>
      <c r="K9" s="153" t="s">
        <v>318</v>
      </c>
      <c r="L9" s="153" t="s">
        <v>47</v>
      </c>
      <c r="M9" s="153" t="s">
        <v>46</v>
      </c>
      <c r="N9" s="153" t="s">
        <v>314</v>
      </c>
      <c r="O9" s="153" t="s">
        <v>308</v>
      </c>
      <c r="P9" s="155">
        <v>0.63278508918346721</v>
      </c>
      <c r="Q9" s="155">
        <v>0.54038586503464481</v>
      </c>
      <c r="R9" s="155">
        <v>0.61197633467491575</v>
      </c>
      <c r="S9" s="157">
        <v>0.69368262181233065</v>
      </c>
      <c r="T9" s="157">
        <v>0.7342299805204241</v>
      </c>
      <c r="U9" s="155">
        <v>0.64413730263224689</v>
      </c>
      <c r="V9" s="157">
        <f>+'[2]datos-presupuesto 2023'!F61</f>
        <v>0.67489992593964776</v>
      </c>
      <c r="W9" s="157">
        <v>0.75688840194478069</v>
      </c>
      <c r="X9" s="155">
        <v>0.80104843545434956</v>
      </c>
      <c r="Y9" s="155">
        <v>0.84468350834255868</v>
      </c>
      <c r="Z9" s="155">
        <v>0.88205343588493157</v>
      </c>
      <c r="AA9" s="155">
        <v>0.8900891725743173</v>
      </c>
      <c r="AB9" s="157">
        <v>0.77316837330723187</v>
      </c>
      <c r="AC9" s="156" t="s">
        <v>309</v>
      </c>
      <c r="AD9" s="156" t="s">
        <v>310</v>
      </c>
      <c r="AE9" s="36" t="s">
        <v>309</v>
      </c>
      <c r="AF9" s="36" t="s">
        <v>309</v>
      </c>
      <c r="AG9" s="36" t="s">
        <v>309</v>
      </c>
      <c r="AH9" s="36" t="s">
        <v>310</v>
      </c>
      <c r="AI9" s="36" t="s">
        <v>310</v>
      </c>
      <c r="AJ9" s="36" t="s">
        <v>309</v>
      </c>
      <c r="AK9" s="36" t="s">
        <v>309</v>
      </c>
      <c r="AL9" s="36" t="s">
        <v>309</v>
      </c>
      <c r="AM9" s="36" t="s">
        <v>309</v>
      </c>
      <c r="AN9" s="36" t="s">
        <v>309</v>
      </c>
    </row>
    <row r="10" spans="1:40" ht="10.9" customHeight="1" x14ac:dyDescent="0.2">
      <c r="A10" s="513" t="s">
        <v>27</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514"/>
    </row>
    <row r="11" spans="1:40" ht="123.75" customHeight="1" thickBot="1" x14ac:dyDescent="0.25">
      <c r="A11" s="519" t="s">
        <v>319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1"/>
    </row>
    <row r="13" spans="1:40" ht="127.5" customHeight="1" thickBot="1" x14ac:dyDescent="0.25">
      <c r="A13" s="519" t="s">
        <v>320</v>
      </c>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1"/>
    </row>
    <row r="15" spans="1:40" ht="165.75" customHeight="1" thickBot="1" x14ac:dyDescent="0.25">
      <c r="A15" s="519" t="s">
        <v>321</v>
      </c>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1"/>
    </row>
    <row r="17" spans="1:40" ht="132" customHeight="1" thickBot="1" x14ac:dyDescent="0.25">
      <c r="A17" s="519" t="s">
        <v>322</v>
      </c>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1"/>
    </row>
    <row r="19" spans="1:40" ht="128.25" customHeight="1" thickBot="1" x14ac:dyDescent="0.25">
      <c r="A19" s="519" t="s">
        <v>323</v>
      </c>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1"/>
    </row>
    <row r="21" spans="1:40" ht="129.75" customHeight="1" thickBot="1" x14ac:dyDescent="0.25">
      <c r="A21" s="519" t="s">
        <v>324</v>
      </c>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1"/>
    </row>
    <row r="23" spans="1:40" ht="125.25" customHeight="1" thickBot="1" x14ac:dyDescent="0.25">
      <c r="A23" s="519" t="s">
        <v>325</v>
      </c>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1"/>
    </row>
    <row r="25" spans="1:40" ht="130.5" customHeight="1" thickBot="1" x14ac:dyDescent="0.25">
      <c r="A25" s="519" t="s">
        <v>326</v>
      </c>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1"/>
    </row>
    <row r="27" spans="1:40" ht="128.25" customHeight="1" thickBot="1" x14ac:dyDescent="0.25">
      <c r="A27" s="519" t="s">
        <v>327</v>
      </c>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1"/>
    </row>
    <row r="29" spans="1:40" ht="135.75" customHeight="1" thickBot="1" x14ac:dyDescent="0.25">
      <c r="A29" s="519" t="s">
        <v>328</v>
      </c>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1"/>
    </row>
    <row r="31" spans="1:40" ht="134.25" customHeight="1" thickBot="1" x14ac:dyDescent="0.25">
      <c r="A31" s="519" t="s">
        <v>329</v>
      </c>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1"/>
    </row>
    <row r="33" spans="1:40" ht="125.25" customHeight="1" thickBot="1" x14ac:dyDescent="0.25">
      <c r="A33" s="519" t="s">
        <v>330</v>
      </c>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1"/>
    </row>
  </sheetData>
  <mergeCells count="58">
    <mergeCell ref="AM5:AM6"/>
    <mergeCell ref="AN5:AN6"/>
    <mergeCell ref="A33:AN33"/>
    <mergeCell ref="A11:AN11"/>
    <mergeCell ref="A13:AN13"/>
    <mergeCell ref="A15:AN15"/>
    <mergeCell ref="A17:AN17"/>
    <mergeCell ref="A19:AN19"/>
    <mergeCell ref="A21:AN21"/>
    <mergeCell ref="A23:AN23"/>
    <mergeCell ref="A25:AN25"/>
    <mergeCell ref="A27:AN27"/>
    <mergeCell ref="A29:AN29"/>
    <mergeCell ref="A31:AN31"/>
    <mergeCell ref="R5:R6"/>
    <mergeCell ref="AK5:AK6"/>
    <mergeCell ref="O5:O6"/>
    <mergeCell ref="P5:P6"/>
    <mergeCell ref="Q5:Q6"/>
    <mergeCell ref="AL5:AL6"/>
    <mergeCell ref="A10:AN10"/>
    <mergeCell ref="AD5:AD6"/>
    <mergeCell ref="AE5:AE6"/>
    <mergeCell ref="AF5:AF6"/>
    <mergeCell ref="AG5:AG6"/>
    <mergeCell ref="AH5:AH6"/>
    <mergeCell ref="AI5:AI6"/>
    <mergeCell ref="X5:X6"/>
    <mergeCell ref="Y5:Y6"/>
    <mergeCell ref="Z5:Z6"/>
    <mergeCell ref="AA5:AA6"/>
    <mergeCell ref="AB5:AB6"/>
    <mergeCell ref="AC5:AC6"/>
    <mergeCell ref="S5:S6"/>
    <mergeCell ref="T5:T6"/>
    <mergeCell ref="AJ5:AJ6"/>
    <mergeCell ref="A4:O4"/>
    <mergeCell ref="P4:AA4"/>
    <mergeCell ref="AB4:AN4"/>
    <mergeCell ref="A5:A6"/>
    <mergeCell ref="B5:E6"/>
    <mergeCell ref="F5:F6"/>
    <mergeCell ref="G5:G6"/>
    <mergeCell ref="H5:H6"/>
    <mergeCell ref="I5:I6"/>
    <mergeCell ref="J5:J6"/>
    <mergeCell ref="U5:U6"/>
    <mergeCell ref="V5:V6"/>
    <mergeCell ref="W5:W6"/>
    <mergeCell ref="K5:L5"/>
    <mergeCell ref="M5:M6"/>
    <mergeCell ref="N5:N6"/>
    <mergeCell ref="A1:AN1"/>
    <mergeCell ref="A2:L2"/>
    <mergeCell ref="M2:AC2"/>
    <mergeCell ref="AD2:AN3"/>
    <mergeCell ref="A3:L3"/>
    <mergeCell ref="M3:AC3"/>
  </mergeCells>
  <pageMargins left="0.70866141732283472" right="0.70866141732283472" top="0.74803149606299213" bottom="0.74803149606299213" header="0.31496062992125984" footer="0.31496062992125984"/>
  <pageSetup scale="52" fitToHeight="0" orientation="landscape" r:id="rId1"/>
  <headerFooter>
    <oddFooter>&amp;L&amp;"Arial,Normal"&amp;8FR.PS.010&amp;C&amp;"Arial,Normal"&amp;8                                                                                                            &amp;R&amp;"Arial,Normal"&amp;8Versión 04_29/08/2016</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00"/>
  <sheetViews>
    <sheetView topLeftCell="H1" zoomScaleNormal="100" workbookViewId="0">
      <selection activeCell="G8" sqref="G8"/>
    </sheetView>
  </sheetViews>
  <sheetFormatPr baseColWidth="10" defaultColWidth="14.42578125" defaultRowHeight="15" customHeight="1" x14ac:dyDescent="0.25"/>
  <cols>
    <col min="1" max="1" width="3.7109375" style="160" customWidth="1"/>
    <col min="2" max="2" width="5" style="160" customWidth="1"/>
    <col min="3" max="5" width="4.7109375" style="160" customWidth="1"/>
    <col min="6" max="6" width="25.7109375" style="160" customWidth="1"/>
    <col min="7" max="7" width="27.85546875" style="160" customWidth="1"/>
    <col min="8" max="8" width="18.140625" style="160" customWidth="1"/>
    <col min="9" max="9" width="13.7109375" style="160" customWidth="1"/>
    <col min="10" max="10" width="8.7109375" style="160" customWidth="1"/>
    <col min="11" max="11" width="6.140625" style="160" customWidth="1"/>
    <col min="12" max="12" width="7.7109375" style="160" customWidth="1"/>
    <col min="13" max="13" width="12.42578125" style="160" customWidth="1"/>
    <col min="14" max="14" width="21.42578125" style="160" customWidth="1"/>
    <col min="15" max="15" width="15.42578125" style="160" customWidth="1"/>
    <col min="16" max="16" width="12.7109375" style="160" customWidth="1"/>
    <col min="17" max="17" width="9.28515625" style="160" bestFit="1" customWidth="1"/>
    <col min="18" max="19" width="8.7109375" style="160" customWidth="1"/>
    <col min="20" max="20" width="10.140625" style="160" customWidth="1"/>
    <col min="21" max="21" width="8.5703125" style="160" customWidth="1"/>
    <col min="22" max="22" width="7.42578125" style="160" customWidth="1"/>
    <col min="23" max="23" width="8.42578125" style="160" customWidth="1"/>
    <col min="24" max="24" width="7.7109375" style="160" customWidth="1"/>
    <col min="25" max="25" width="7.5703125" style="160" customWidth="1"/>
    <col min="26" max="26" width="8.28515625" style="160" customWidth="1"/>
    <col min="27" max="27" width="8.85546875" style="198" customWidth="1"/>
    <col min="28" max="28" width="10.42578125" style="198" customWidth="1"/>
    <col min="29" max="29" width="13.5703125" style="160" hidden="1" customWidth="1"/>
    <col min="30" max="32" width="7.85546875" style="160" customWidth="1"/>
    <col min="33" max="33" width="9" style="160" customWidth="1"/>
    <col min="34" max="38" width="7.85546875" style="160" customWidth="1"/>
    <col min="39" max="39" width="9.42578125" style="160" customWidth="1"/>
    <col min="40" max="40" width="7.85546875" style="160" customWidth="1"/>
    <col min="41" max="41" width="10.140625" style="160" customWidth="1"/>
    <col min="42" max="16384" width="14.42578125" style="160"/>
  </cols>
  <sheetData>
    <row r="1" spans="1:41" ht="79.5" customHeight="1" thickBot="1" x14ac:dyDescent="0.3">
      <c r="A1" s="532" t="s">
        <v>12</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4"/>
    </row>
    <row r="2" spans="1:41" ht="12.75" customHeight="1" x14ac:dyDescent="0.25">
      <c r="A2" s="535" t="s">
        <v>331</v>
      </c>
      <c r="B2" s="523"/>
      <c r="C2" s="523"/>
      <c r="D2" s="523"/>
      <c r="E2" s="523"/>
      <c r="F2" s="523"/>
      <c r="G2" s="523"/>
      <c r="H2" s="523"/>
      <c r="I2" s="523"/>
      <c r="J2" s="523"/>
      <c r="K2" s="523"/>
      <c r="L2" s="536"/>
      <c r="M2" s="537" t="s">
        <v>332</v>
      </c>
      <c r="N2" s="523"/>
      <c r="O2" s="523"/>
      <c r="P2" s="523"/>
      <c r="Q2" s="523"/>
      <c r="R2" s="523"/>
      <c r="S2" s="523"/>
      <c r="T2" s="523"/>
      <c r="U2" s="523"/>
      <c r="V2" s="523"/>
      <c r="W2" s="523"/>
      <c r="X2" s="523"/>
      <c r="Y2" s="523"/>
      <c r="Z2" s="523"/>
      <c r="AA2" s="523"/>
      <c r="AB2" s="523"/>
      <c r="AC2" s="523"/>
      <c r="AD2" s="523"/>
      <c r="AE2" s="536"/>
      <c r="AF2" s="538" t="s">
        <v>333</v>
      </c>
      <c r="AG2" s="533"/>
      <c r="AH2" s="533"/>
      <c r="AI2" s="533"/>
      <c r="AJ2" s="533"/>
      <c r="AK2" s="533"/>
      <c r="AL2" s="533"/>
      <c r="AM2" s="533"/>
      <c r="AN2" s="533"/>
      <c r="AO2" s="534"/>
    </row>
    <row r="3" spans="1:41" ht="33" customHeight="1" thickBot="1" x14ac:dyDescent="0.3">
      <c r="A3" s="542" t="s">
        <v>334</v>
      </c>
      <c r="B3" s="543"/>
      <c r="C3" s="543"/>
      <c r="D3" s="543"/>
      <c r="E3" s="543"/>
      <c r="F3" s="543"/>
      <c r="G3" s="543"/>
      <c r="H3" s="543"/>
      <c r="I3" s="543"/>
      <c r="J3" s="543"/>
      <c r="K3" s="543"/>
      <c r="L3" s="544"/>
      <c r="M3" s="545" t="s">
        <v>335</v>
      </c>
      <c r="N3" s="543"/>
      <c r="O3" s="543"/>
      <c r="P3" s="543"/>
      <c r="Q3" s="543"/>
      <c r="R3" s="543"/>
      <c r="S3" s="543"/>
      <c r="T3" s="543"/>
      <c r="U3" s="543"/>
      <c r="V3" s="543"/>
      <c r="W3" s="543"/>
      <c r="X3" s="543"/>
      <c r="Y3" s="543"/>
      <c r="Z3" s="543"/>
      <c r="AA3" s="543"/>
      <c r="AB3" s="543"/>
      <c r="AC3" s="543"/>
      <c r="AD3" s="543"/>
      <c r="AE3" s="544"/>
      <c r="AF3" s="539"/>
      <c r="AG3" s="540"/>
      <c r="AH3" s="540"/>
      <c r="AI3" s="540"/>
      <c r="AJ3" s="540"/>
      <c r="AK3" s="540"/>
      <c r="AL3" s="540"/>
      <c r="AM3" s="540"/>
      <c r="AN3" s="540"/>
      <c r="AO3" s="541"/>
    </row>
    <row r="4" spans="1:41" ht="12.75" customHeight="1" x14ac:dyDescent="0.25">
      <c r="A4" s="548" t="s">
        <v>13</v>
      </c>
      <c r="B4" s="523"/>
      <c r="C4" s="523"/>
      <c r="D4" s="523"/>
      <c r="E4" s="523"/>
      <c r="F4" s="523"/>
      <c r="G4" s="523"/>
      <c r="H4" s="523"/>
      <c r="I4" s="523"/>
      <c r="J4" s="523"/>
      <c r="K4" s="523"/>
      <c r="L4" s="523"/>
      <c r="M4" s="523"/>
      <c r="N4" s="523"/>
      <c r="O4" s="536"/>
      <c r="P4" s="549" t="s">
        <v>24</v>
      </c>
      <c r="Q4" s="523"/>
      <c r="R4" s="523"/>
      <c r="S4" s="523"/>
      <c r="T4" s="523"/>
      <c r="U4" s="523"/>
      <c r="V4" s="523"/>
      <c r="W4" s="523"/>
      <c r="X4" s="523"/>
      <c r="Y4" s="523"/>
      <c r="Z4" s="523"/>
      <c r="AA4" s="536"/>
      <c r="AB4" s="161"/>
      <c r="AC4" s="522" t="s">
        <v>26</v>
      </c>
      <c r="AD4" s="523"/>
      <c r="AE4" s="523"/>
      <c r="AF4" s="523"/>
      <c r="AG4" s="523"/>
      <c r="AH4" s="523"/>
      <c r="AI4" s="523"/>
      <c r="AJ4" s="523"/>
      <c r="AK4" s="523"/>
      <c r="AL4" s="523"/>
      <c r="AM4" s="523"/>
      <c r="AN4" s="523"/>
      <c r="AO4" s="524"/>
    </row>
    <row r="5" spans="1:41" ht="27" customHeight="1" x14ac:dyDescent="0.25">
      <c r="A5" s="525" t="s">
        <v>14</v>
      </c>
      <c r="B5" s="527" t="s">
        <v>15</v>
      </c>
      <c r="C5" s="528"/>
      <c r="D5" s="528"/>
      <c r="E5" s="529"/>
      <c r="F5" s="530" t="s">
        <v>16</v>
      </c>
      <c r="G5" s="530" t="s">
        <v>18</v>
      </c>
      <c r="H5" s="530" t="s">
        <v>17</v>
      </c>
      <c r="I5" s="530" t="s">
        <v>22</v>
      </c>
      <c r="J5" s="530" t="s">
        <v>19</v>
      </c>
      <c r="K5" s="547" t="s">
        <v>20</v>
      </c>
      <c r="L5" s="529"/>
      <c r="M5" s="530" t="s">
        <v>21</v>
      </c>
      <c r="N5" s="530" t="s">
        <v>23</v>
      </c>
      <c r="O5" s="530" t="s">
        <v>25</v>
      </c>
      <c r="P5" s="546" t="s">
        <v>0</v>
      </c>
      <c r="Q5" s="546" t="s">
        <v>1</v>
      </c>
      <c r="R5" s="546" t="s">
        <v>2</v>
      </c>
      <c r="S5" s="546" t="s">
        <v>3</v>
      </c>
      <c r="T5" s="546" t="s">
        <v>4</v>
      </c>
      <c r="U5" s="546" t="s">
        <v>5</v>
      </c>
      <c r="V5" s="546" t="s">
        <v>6</v>
      </c>
      <c r="W5" s="546" t="s">
        <v>7</v>
      </c>
      <c r="X5" s="546" t="s">
        <v>8</v>
      </c>
      <c r="Y5" s="546" t="s">
        <v>9</v>
      </c>
      <c r="Z5" s="546" t="s">
        <v>10</v>
      </c>
      <c r="AA5" s="546" t="s">
        <v>11</v>
      </c>
      <c r="AB5" s="546" t="s">
        <v>336</v>
      </c>
      <c r="AC5" s="552" t="s">
        <v>98</v>
      </c>
      <c r="AD5" s="552" t="s">
        <v>0</v>
      </c>
      <c r="AE5" s="552" t="s">
        <v>1</v>
      </c>
      <c r="AF5" s="552" t="s">
        <v>2</v>
      </c>
      <c r="AG5" s="552" t="s">
        <v>3</v>
      </c>
      <c r="AH5" s="552" t="s">
        <v>4</v>
      </c>
      <c r="AI5" s="552" t="s">
        <v>5</v>
      </c>
      <c r="AJ5" s="552" t="s">
        <v>6</v>
      </c>
      <c r="AK5" s="552" t="s">
        <v>7</v>
      </c>
      <c r="AL5" s="552" t="s">
        <v>8</v>
      </c>
      <c r="AM5" s="552" t="s">
        <v>9</v>
      </c>
      <c r="AN5" s="552" t="s">
        <v>10</v>
      </c>
      <c r="AO5" s="553" t="s">
        <v>11</v>
      </c>
    </row>
    <row r="6" spans="1:41" ht="22.5" customHeight="1" x14ac:dyDescent="0.25">
      <c r="A6" s="526"/>
      <c r="B6" s="162">
        <v>1</v>
      </c>
      <c r="C6" s="162">
        <v>2</v>
      </c>
      <c r="D6" s="162">
        <v>3</v>
      </c>
      <c r="E6" s="162">
        <v>4</v>
      </c>
      <c r="F6" s="531"/>
      <c r="G6" s="531"/>
      <c r="H6" s="531"/>
      <c r="I6" s="531"/>
      <c r="J6" s="531"/>
      <c r="K6" s="162" t="s">
        <v>39</v>
      </c>
      <c r="L6" s="162" t="s">
        <v>38</v>
      </c>
      <c r="M6" s="531"/>
      <c r="N6" s="531"/>
      <c r="O6" s="531"/>
      <c r="P6" s="531"/>
      <c r="Q6" s="531"/>
      <c r="R6" s="531"/>
      <c r="S6" s="531"/>
      <c r="T6" s="531"/>
      <c r="U6" s="531"/>
      <c r="V6" s="531"/>
      <c r="W6" s="531"/>
      <c r="X6" s="531"/>
      <c r="Y6" s="531"/>
      <c r="Z6" s="531"/>
      <c r="AA6" s="555"/>
      <c r="AB6" s="555" t="s">
        <v>336</v>
      </c>
      <c r="AC6" s="531"/>
      <c r="AD6" s="531"/>
      <c r="AE6" s="531"/>
      <c r="AF6" s="531"/>
      <c r="AG6" s="531"/>
      <c r="AH6" s="531"/>
      <c r="AI6" s="531"/>
      <c r="AJ6" s="531"/>
      <c r="AK6" s="531"/>
      <c r="AL6" s="531"/>
      <c r="AM6" s="531"/>
      <c r="AN6" s="531"/>
      <c r="AO6" s="554"/>
    </row>
    <row r="7" spans="1:41" ht="140.25" customHeight="1" x14ac:dyDescent="0.25">
      <c r="A7" s="163">
        <v>1</v>
      </c>
      <c r="B7" s="164" t="s">
        <v>48</v>
      </c>
      <c r="C7" s="164"/>
      <c r="D7" s="164"/>
      <c r="E7" s="164"/>
      <c r="F7" s="165" t="s">
        <v>337</v>
      </c>
      <c r="G7" s="164" t="s">
        <v>338</v>
      </c>
      <c r="H7" s="165" t="s">
        <v>339</v>
      </c>
      <c r="I7" s="165" t="s">
        <v>340</v>
      </c>
      <c r="J7" s="166">
        <v>1</v>
      </c>
      <c r="K7" s="167" t="s">
        <v>341</v>
      </c>
      <c r="L7" s="168" t="s">
        <v>342</v>
      </c>
      <c r="M7" s="164" t="s">
        <v>343</v>
      </c>
      <c r="N7" s="164" t="s">
        <v>344</v>
      </c>
      <c r="O7" s="169" t="s">
        <v>345</v>
      </c>
      <c r="P7" s="165" t="s">
        <v>28</v>
      </c>
      <c r="Q7" s="165" t="s">
        <v>28</v>
      </c>
      <c r="R7" s="165" t="s">
        <v>28</v>
      </c>
      <c r="S7" s="165" t="s">
        <v>28</v>
      </c>
      <c r="T7" s="165" t="s">
        <v>28</v>
      </c>
      <c r="U7" s="165" t="s">
        <v>28</v>
      </c>
      <c r="V7" s="165" t="s">
        <v>28</v>
      </c>
      <c r="W7" s="165" t="s">
        <v>28</v>
      </c>
      <c r="X7" s="165" t="s">
        <v>28</v>
      </c>
      <c r="Y7" s="165" t="s">
        <v>28</v>
      </c>
      <c r="Z7" s="165" t="s">
        <v>28</v>
      </c>
      <c r="AA7" s="165">
        <v>82</v>
      </c>
      <c r="AB7" s="170"/>
      <c r="AC7" s="165"/>
      <c r="AD7" s="165" t="s">
        <v>28</v>
      </c>
      <c r="AE7" s="165" t="s">
        <v>28</v>
      </c>
      <c r="AF7" s="165" t="s">
        <v>28</v>
      </c>
      <c r="AG7" s="165" t="s">
        <v>28</v>
      </c>
      <c r="AH7" s="165" t="s">
        <v>28</v>
      </c>
      <c r="AI7" s="165" t="s">
        <v>28</v>
      </c>
      <c r="AJ7" s="165" t="s">
        <v>28</v>
      </c>
      <c r="AK7" s="165" t="s">
        <v>28</v>
      </c>
      <c r="AL7" s="165" t="s">
        <v>28</v>
      </c>
      <c r="AM7" s="165" t="s">
        <v>28</v>
      </c>
      <c r="AN7" s="165" t="s">
        <v>28</v>
      </c>
      <c r="AO7" s="165" t="s">
        <v>346</v>
      </c>
    </row>
    <row r="8" spans="1:41" ht="117" customHeight="1" x14ac:dyDescent="0.25">
      <c r="A8" s="163">
        <v>2</v>
      </c>
      <c r="B8" s="165" t="s">
        <v>48</v>
      </c>
      <c r="C8" s="165"/>
      <c r="D8" s="165"/>
      <c r="E8" s="165"/>
      <c r="F8" s="165" t="s">
        <v>347</v>
      </c>
      <c r="G8" s="165" t="s">
        <v>348</v>
      </c>
      <c r="H8" s="165" t="s">
        <v>349</v>
      </c>
      <c r="I8" s="165" t="s">
        <v>340</v>
      </c>
      <c r="J8" s="166">
        <v>1</v>
      </c>
      <c r="K8" s="167" t="s">
        <v>341</v>
      </c>
      <c r="L8" s="168" t="s">
        <v>342</v>
      </c>
      <c r="M8" s="165" t="s">
        <v>343</v>
      </c>
      <c r="N8" s="164" t="s">
        <v>350</v>
      </c>
      <c r="O8" s="169" t="s">
        <v>345</v>
      </c>
      <c r="P8" s="165" t="s">
        <v>28</v>
      </c>
      <c r="Q8" s="165" t="s">
        <v>28</v>
      </c>
      <c r="R8" s="165" t="s">
        <v>28</v>
      </c>
      <c r="S8" s="165" t="s">
        <v>28</v>
      </c>
      <c r="T8" s="165" t="s">
        <v>28</v>
      </c>
      <c r="U8" s="165" t="s">
        <v>28</v>
      </c>
      <c r="V8" s="165" t="s">
        <v>28</v>
      </c>
      <c r="W8" s="165" t="s">
        <v>28</v>
      </c>
      <c r="X8" s="165" t="s">
        <v>28</v>
      </c>
      <c r="Y8" s="165" t="s">
        <v>28</v>
      </c>
      <c r="Z8" s="165" t="s">
        <v>28</v>
      </c>
      <c r="AA8" s="165">
        <v>100</v>
      </c>
      <c r="AB8" s="165"/>
      <c r="AC8" s="165"/>
      <c r="AD8" s="165" t="s">
        <v>28</v>
      </c>
      <c r="AE8" s="165" t="s">
        <v>28</v>
      </c>
      <c r="AF8" s="165" t="s">
        <v>28</v>
      </c>
      <c r="AG8" s="165" t="s">
        <v>28</v>
      </c>
      <c r="AH8" s="165" t="s">
        <v>28</v>
      </c>
      <c r="AI8" s="165" t="s">
        <v>28</v>
      </c>
      <c r="AJ8" s="165" t="s">
        <v>28</v>
      </c>
      <c r="AK8" s="165" t="s">
        <v>28</v>
      </c>
      <c r="AL8" s="165" t="s">
        <v>28</v>
      </c>
      <c r="AM8" s="165" t="s">
        <v>28</v>
      </c>
      <c r="AN8" s="165" t="s">
        <v>28</v>
      </c>
      <c r="AO8" s="165" t="s">
        <v>351</v>
      </c>
    </row>
    <row r="9" spans="1:41" ht="90" customHeight="1" x14ac:dyDescent="0.25">
      <c r="A9" s="171">
        <v>3</v>
      </c>
      <c r="B9" s="165" t="s">
        <v>48</v>
      </c>
      <c r="C9" s="165"/>
      <c r="D9" s="165"/>
      <c r="E9" s="165"/>
      <c r="F9" s="165" t="s">
        <v>352</v>
      </c>
      <c r="G9" s="165" t="s">
        <v>353</v>
      </c>
      <c r="H9" s="165" t="s">
        <v>354</v>
      </c>
      <c r="I9" s="165" t="s">
        <v>42</v>
      </c>
      <c r="J9" s="166">
        <v>1</v>
      </c>
      <c r="K9" s="167" t="s">
        <v>341</v>
      </c>
      <c r="L9" s="168" t="s">
        <v>342</v>
      </c>
      <c r="M9" s="165" t="s">
        <v>343</v>
      </c>
      <c r="N9" s="164" t="s">
        <v>355</v>
      </c>
      <c r="O9" s="169" t="s">
        <v>345</v>
      </c>
      <c r="P9" s="165" t="s">
        <v>28</v>
      </c>
      <c r="Q9" s="165" t="s">
        <v>28</v>
      </c>
      <c r="R9" s="165" t="s">
        <v>28</v>
      </c>
      <c r="S9" s="165" t="s">
        <v>28</v>
      </c>
      <c r="T9" s="165" t="s">
        <v>28</v>
      </c>
      <c r="U9" s="165" t="s">
        <v>28</v>
      </c>
      <c r="V9" s="165" t="s">
        <v>28</v>
      </c>
      <c r="W9" s="165" t="s">
        <v>28</v>
      </c>
      <c r="X9" s="165" t="s">
        <v>28</v>
      </c>
      <c r="Y9" s="165" t="s">
        <v>28</v>
      </c>
      <c r="Z9" s="165" t="s">
        <v>28</v>
      </c>
      <c r="AA9" s="165">
        <v>53</v>
      </c>
      <c r="AB9" s="165"/>
      <c r="AC9" s="165"/>
      <c r="AD9" s="165" t="s">
        <v>28</v>
      </c>
      <c r="AE9" s="165" t="s">
        <v>28</v>
      </c>
      <c r="AF9" s="165" t="s">
        <v>28</v>
      </c>
      <c r="AG9" s="165" t="s">
        <v>28</v>
      </c>
      <c r="AH9" s="165" t="s">
        <v>28</v>
      </c>
      <c r="AI9" s="165" t="s">
        <v>28</v>
      </c>
      <c r="AJ9" s="165" t="s">
        <v>28</v>
      </c>
      <c r="AK9" s="165" t="s">
        <v>28</v>
      </c>
      <c r="AL9" s="165" t="s">
        <v>28</v>
      </c>
      <c r="AM9" s="165" t="s">
        <v>28</v>
      </c>
      <c r="AN9" s="165" t="s">
        <v>28</v>
      </c>
      <c r="AO9" s="165" t="s">
        <v>346</v>
      </c>
    </row>
    <row r="10" spans="1:41" ht="162.75" customHeight="1" x14ac:dyDescent="0.25">
      <c r="A10" s="171">
        <v>4</v>
      </c>
      <c r="B10" s="165"/>
      <c r="C10" s="165"/>
      <c r="D10" s="165"/>
      <c r="E10" s="165"/>
      <c r="F10" s="165" t="s">
        <v>356</v>
      </c>
      <c r="G10" s="165" t="s">
        <v>357</v>
      </c>
      <c r="H10" s="165" t="s">
        <v>358</v>
      </c>
      <c r="I10" s="165" t="s">
        <v>359</v>
      </c>
      <c r="J10" s="166">
        <v>1</v>
      </c>
      <c r="K10" s="167" t="s">
        <v>341</v>
      </c>
      <c r="L10" s="168" t="s">
        <v>342</v>
      </c>
      <c r="M10" s="165" t="s">
        <v>343</v>
      </c>
      <c r="N10" s="164" t="s">
        <v>360</v>
      </c>
      <c r="O10" s="169" t="s">
        <v>345</v>
      </c>
      <c r="P10" s="165" t="s">
        <v>28</v>
      </c>
      <c r="Q10" s="165" t="s">
        <v>28</v>
      </c>
      <c r="R10" s="165" t="s">
        <v>28</v>
      </c>
      <c r="S10" s="165" t="s">
        <v>28</v>
      </c>
      <c r="T10" s="165" t="s">
        <v>28</v>
      </c>
      <c r="U10" s="165">
        <v>80</v>
      </c>
      <c r="V10" s="165" t="s">
        <v>28</v>
      </c>
      <c r="W10" s="165" t="s">
        <v>28</v>
      </c>
      <c r="X10" s="165" t="s">
        <v>28</v>
      </c>
      <c r="Y10" s="165" t="s">
        <v>28</v>
      </c>
      <c r="Z10" s="165" t="s">
        <v>28</v>
      </c>
      <c r="AA10" s="165">
        <v>88</v>
      </c>
      <c r="AB10" s="165"/>
      <c r="AC10" s="165"/>
      <c r="AD10" s="165" t="s">
        <v>28</v>
      </c>
      <c r="AE10" s="165" t="s">
        <v>28</v>
      </c>
      <c r="AF10" s="165" t="s">
        <v>28</v>
      </c>
      <c r="AG10" s="165" t="s">
        <v>28</v>
      </c>
      <c r="AH10" s="165" t="s">
        <v>28</v>
      </c>
      <c r="AI10" s="165" t="s">
        <v>28</v>
      </c>
      <c r="AJ10" s="165" t="s">
        <v>28</v>
      </c>
      <c r="AK10" s="165" t="s">
        <v>28</v>
      </c>
      <c r="AL10" s="165" t="s">
        <v>28</v>
      </c>
      <c r="AM10" s="165" t="s">
        <v>28</v>
      </c>
      <c r="AN10" s="165" t="s">
        <v>28</v>
      </c>
      <c r="AO10" s="165" t="s">
        <v>361</v>
      </c>
    </row>
    <row r="11" spans="1:41" ht="61.5" customHeight="1" x14ac:dyDescent="0.25">
      <c r="A11" s="557">
        <v>5</v>
      </c>
      <c r="B11" s="550"/>
      <c r="C11" s="550"/>
      <c r="D11" s="550"/>
      <c r="E11" s="550"/>
      <c r="F11" s="550" t="s">
        <v>362</v>
      </c>
      <c r="G11" s="550" t="s">
        <v>363</v>
      </c>
      <c r="H11" s="550" t="s">
        <v>364</v>
      </c>
      <c r="I11" s="550" t="s">
        <v>365</v>
      </c>
      <c r="J11" s="550" t="s">
        <v>366</v>
      </c>
      <c r="K11" s="550" t="s">
        <v>367</v>
      </c>
      <c r="L11" s="550" t="s">
        <v>367</v>
      </c>
      <c r="M11" s="550" t="s">
        <v>368</v>
      </c>
      <c r="N11" s="550" t="s">
        <v>369</v>
      </c>
      <c r="O11" s="556" t="s">
        <v>345</v>
      </c>
      <c r="P11" s="172">
        <f t="shared" ref="P11:AA11" si="0">P12/P13*100</f>
        <v>0</v>
      </c>
      <c r="Q11" s="172">
        <f t="shared" si="0"/>
        <v>0</v>
      </c>
      <c r="R11" s="172">
        <f t="shared" si="0"/>
        <v>0</v>
      </c>
      <c r="S11" s="172">
        <f t="shared" si="0"/>
        <v>0.80645161290322576</v>
      </c>
      <c r="T11" s="172">
        <f t="shared" si="0"/>
        <v>0</v>
      </c>
      <c r="U11" s="172">
        <f t="shared" si="0"/>
        <v>0</v>
      </c>
      <c r="V11" s="172">
        <f t="shared" si="0"/>
        <v>0</v>
      </c>
      <c r="W11" s="172">
        <f t="shared" si="0"/>
        <v>0</v>
      </c>
      <c r="X11" s="172">
        <f t="shared" si="0"/>
        <v>0</v>
      </c>
      <c r="Y11" s="172">
        <f t="shared" si="0"/>
        <v>0.79365079365079361</v>
      </c>
      <c r="Z11" s="172">
        <f t="shared" si="0"/>
        <v>0</v>
      </c>
      <c r="AA11" s="172">
        <f t="shared" si="0"/>
        <v>0</v>
      </c>
      <c r="AB11" s="173"/>
      <c r="AC11" s="165"/>
      <c r="AD11" s="165" t="s">
        <v>351</v>
      </c>
      <c r="AE11" s="165" t="s">
        <v>351</v>
      </c>
      <c r="AF11" s="165" t="s">
        <v>351</v>
      </c>
      <c r="AG11" s="165" t="s">
        <v>370</v>
      </c>
      <c r="AH11" s="165" t="s">
        <v>346</v>
      </c>
      <c r="AI11" s="165" t="s">
        <v>351</v>
      </c>
      <c r="AJ11" s="165" t="s">
        <v>351</v>
      </c>
      <c r="AK11" s="165" t="s">
        <v>351</v>
      </c>
      <c r="AL11" s="165" t="s">
        <v>351</v>
      </c>
      <c r="AM11" s="165" t="s">
        <v>370</v>
      </c>
      <c r="AN11" s="165" t="s">
        <v>346</v>
      </c>
      <c r="AO11" s="165" t="s">
        <v>351</v>
      </c>
    </row>
    <row r="12" spans="1:41" ht="48.75" customHeight="1" x14ac:dyDescent="0.25">
      <c r="A12" s="526"/>
      <c r="B12" s="531"/>
      <c r="C12" s="531"/>
      <c r="D12" s="531"/>
      <c r="E12" s="531"/>
      <c r="F12" s="531"/>
      <c r="G12" s="531"/>
      <c r="H12" s="531"/>
      <c r="I12" s="531"/>
      <c r="J12" s="531"/>
      <c r="K12" s="531"/>
      <c r="L12" s="531"/>
      <c r="M12" s="531"/>
      <c r="N12" s="531"/>
      <c r="O12" s="531"/>
      <c r="P12" s="174">
        <v>0</v>
      </c>
      <c r="Q12" s="174">
        <v>0</v>
      </c>
      <c r="R12" s="174">
        <v>0</v>
      </c>
      <c r="S12" s="174">
        <v>1</v>
      </c>
      <c r="T12" s="174">
        <v>0</v>
      </c>
      <c r="U12" s="174">
        <v>0</v>
      </c>
      <c r="V12" s="174">
        <v>0</v>
      </c>
      <c r="W12" s="174">
        <v>0</v>
      </c>
      <c r="X12" s="174">
        <v>0</v>
      </c>
      <c r="Y12" s="174">
        <v>1</v>
      </c>
      <c r="Z12" s="174">
        <v>0</v>
      </c>
      <c r="AA12" s="175">
        <v>0</v>
      </c>
      <c r="AB12" s="175"/>
      <c r="AC12" s="174"/>
      <c r="AD12" s="176"/>
      <c r="AE12" s="177"/>
      <c r="AF12" s="177"/>
      <c r="AG12" s="177"/>
      <c r="AH12" s="177"/>
      <c r="AI12" s="177"/>
      <c r="AJ12" s="177"/>
      <c r="AK12" s="177"/>
      <c r="AL12" s="177"/>
      <c r="AM12" s="177"/>
      <c r="AN12" s="177"/>
      <c r="AO12" s="177"/>
    </row>
    <row r="13" spans="1:41" ht="48.75" customHeight="1" x14ac:dyDescent="0.25">
      <c r="A13" s="559"/>
      <c r="B13" s="551"/>
      <c r="C13" s="551"/>
      <c r="D13" s="551"/>
      <c r="E13" s="551"/>
      <c r="F13" s="551"/>
      <c r="G13" s="531"/>
      <c r="H13" s="551"/>
      <c r="I13" s="551"/>
      <c r="J13" s="551"/>
      <c r="K13" s="551"/>
      <c r="L13" s="551"/>
      <c r="M13" s="551"/>
      <c r="N13" s="551"/>
      <c r="O13" s="551"/>
      <c r="P13" s="174">
        <v>127</v>
      </c>
      <c r="Q13" s="174">
        <v>123</v>
      </c>
      <c r="R13" s="174">
        <v>123</v>
      </c>
      <c r="S13" s="174">
        <v>124</v>
      </c>
      <c r="T13" s="174">
        <v>124</v>
      </c>
      <c r="U13" s="174">
        <v>124</v>
      </c>
      <c r="V13" s="174">
        <v>123</v>
      </c>
      <c r="W13" s="174">
        <v>125</v>
      </c>
      <c r="X13" s="174">
        <v>126</v>
      </c>
      <c r="Y13" s="174">
        <v>126</v>
      </c>
      <c r="Z13" s="174">
        <v>126</v>
      </c>
      <c r="AA13" s="175">
        <v>126</v>
      </c>
      <c r="AB13" s="175">
        <f>AVERAGE(P13:AA13)</f>
        <v>124.75</v>
      </c>
      <c r="AC13" s="165"/>
      <c r="AD13" s="176"/>
      <c r="AE13" s="176"/>
      <c r="AF13" s="176"/>
      <c r="AG13" s="176"/>
      <c r="AH13" s="176"/>
      <c r="AI13" s="176"/>
      <c r="AJ13" s="176"/>
      <c r="AK13" s="176"/>
      <c r="AL13" s="176"/>
      <c r="AM13" s="176"/>
      <c r="AN13" s="178"/>
      <c r="AO13" s="179"/>
    </row>
    <row r="14" spans="1:41" ht="87" customHeight="1" x14ac:dyDescent="0.25">
      <c r="A14" s="557">
        <v>6</v>
      </c>
      <c r="B14" s="550"/>
      <c r="C14" s="550"/>
      <c r="D14" s="550"/>
      <c r="E14" s="550"/>
      <c r="F14" s="550" t="s">
        <v>371</v>
      </c>
      <c r="G14" s="531"/>
      <c r="H14" s="550" t="s">
        <v>372</v>
      </c>
      <c r="I14" s="550" t="s">
        <v>365</v>
      </c>
      <c r="J14" s="550" t="s">
        <v>373</v>
      </c>
      <c r="K14" s="550" t="s">
        <v>367</v>
      </c>
      <c r="L14" s="550" t="s">
        <v>367</v>
      </c>
      <c r="M14" s="550" t="s">
        <v>343</v>
      </c>
      <c r="N14" s="550" t="s">
        <v>369</v>
      </c>
      <c r="O14" s="556" t="s">
        <v>345</v>
      </c>
      <c r="P14" s="172">
        <f t="shared" ref="P14:AA14" si="1">+P15+0/P13*100</f>
        <v>0</v>
      </c>
      <c r="Q14" s="172">
        <f t="shared" si="1"/>
        <v>0</v>
      </c>
      <c r="R14" s="172">
        <f t="shared" si="1"/>
        <v>0</v>
      </c>
      <c r="S14" s="172">
        <f t="shared" si="1"/>
        <v>3</v>
      </c>
      <c r="T14" s="172">
        <f t="shared" si="1"/>
        <v>0</v>
      </c>
      <c r="U14" s="172">
        <f t="shared" si="1"/>
        <v>0</v>
      </c>
      <c r="V14" s="172">
        <f t="shared" si="1"/>
        <v>0</v>
      </c>
      <c r="W14" s="172">
        <f t="shared" si="1"/>
        <v>0</v>
      </c>
      <c r="X14" s="172">
        <f t="shared" si="1"/>
        <v>0</v>
      </c>
      <c r="Y14" s="172">
        <f t="shared" si="1"/>
        <v>10</v>
      </c>
      <c r="Z14" s="172">
        <f t="shared" si="1"/>
        <v>3</v>
      </c>
      <c r="AA14" s="172">
        <f t="shared" si="1"/>
        <v>0</v>
      </c>
      <c r="AB14" s="173"/>
      <c r="AC14" s="165"/>
      <c r="AD14" s="165" t="s">
        <v>351</v>
      </c>
      <c r="AE14" s="165" t="s">
        <v>351</v>
      </c>
      <c r="AF14" s="165" t="s">
        <v>351</v>
      </c>
      <c r="AG14" s="165" t="s">
        <v>370</v>
      </c>
      <c r="AH14" s="165" t="s">
        <v>346</v>
      </c>
      <c r="AI14" s="165" t="s">
        <v>351</v>
      </c>
      <c r="AJ14" s="165" t="s">
        <v>351</v>
      </c>
      <c r="AK14" s="165" t="s">
        <v>351</v>
      </c>
      <c r="AL14" s="165" t="s">
        <v>351</v>
      </c>
      <c r="AM14" s="165" t="s">
        <v>370</v>
      </c>
      <c r="AN14" s="165" t="s">
        <v>346</v>
      </c>
      <c r="AO14" s="165" t="s">
        <v>346</v>
      </c>
    </row>
    <row r="15" spans="1:41" ht="37.5" customHeight="1" x14ac:dyDescent="0.25">
      <c r="A15" s="558"/>
      <c r="B15" s="560"/>
      <c r="C15" s="560"/>
      <c r="D15" s="560"/>
      <c r="E15" s="560"/>
      <c r="F15" s="560"/>
      <c r="G15" s="531"/>
      <c r="H15" s="560"/>
      <c r="I15" s="560"/>
      <c r="J15" s="560"/>
      <c r="K15" s="560"/>
      <c r="L15" s="560"/>
      <c r="M15" s="560"/>
      <c r="N15" s="560"/>
      <c r="O15" s="561"/>
      <c r="P15" s="180">
        <v>0</v>
      </c>
      <c r="Q15" s="180">
        <v>0</v>
      </c>
      <c r="R15" s="180">
        <v>0</v>
      </c>
      <c r="S15" s="180">
        <v>3</v>
      </c>
      <c r="T15" s="180">
        <v>0</v>
      </c>
      <c r="U15" s="180">
        <v>0</v>
      </c>
      <c r="V15" s="180">
        <v>0</v>
      </c>
      <c r="W15" s="180">
        <v>0</v>
      </c>
      <c r="X15" s="180">
        <v>0</v>
      </c>
      <c r="Y15" s="180">
        <v>10</v>
      </c>
      <c r="Z15" s="180">
        <v>3</v>
      </c>
      <c r="AA15" s="181">
        <v>0</v>
      </c>
      <c r="AB15" s="181"/>
      <c r="AC15" s="180"/>
      <c r="AD15" s="176"/>
      <c r="AE15" s="182"/>
      <c r="AF15" s="182"/>
      <c r="AG15" s="182"/>
      <c r="AH15" s="182"/>
      <c r="AI15" s="182"/>
      <c r="AJ15" s="182"/>
      <c r="AK15" s="182"/>
      <c r="AL15" s="182"/>
      <c r="AM15" s="182"/>
      <c r="AN15" s="182"/>
      <c r="AO15" s="182"/>
    </row>
    <row r="16" spans="1:41" ht="30.75" customHeight="1" x14ac:dyDescent="0.25">
      <c r="A16" s="559"/>
      <c r="B16" s="551"/>
      <c r="C16" s="551"/>
      <c r="D16" s="551"/>
      <c r="E16" s="551"/>
      <c r="F16" s="551"/>
      <c r="G16" s="531"/>
      <c r="H16" s="551"/>
      <c r="I16" s="551"/>
      <c r="J16" s="551"/>
      <c r="K16" s="551"/>
      <c r="L16" s="551"/>
      <c r="M16" s="551"/>
      <c r="N16" s="551"/>
      <c r="O16" s="551"/>
      <c r="P16" s="180">
        <v>0</v>
      </c>
      <c r="Q16" s="180">
        <v>0</v>
      </c>
      <c r="R16" s="180">
        <v>0</v>
      </c>
      <c r="S16" s="180">
        <v>0</v>
      </c>
      <c r="T16" s="180">
        <v>0</v>
      </c>
      <c r="U16" s="180">
        <v>0</v>
      </c>
      <c r="V16" s="180">
        <v>0</v>
      </c>
      <c r="W16" s="180">
        <v>0</v>
      </c>
      <c r="X16" s="180">
        <v>0</v>
      </c>
      <c r="Y16" s="180">
        <v>0</v>
      </c>
      <c r="Z16" s="180">
        <v>0</v>
      </c>
      <c r="AA16" s="181">
        <v>0</v>
      </c>
      <c r="AB16" s="183"/>
      <c r="AC16" s="184"/>
      <c r="AD16" s="176"/>
      <c r="AE16" s="185"/>
      <c r="AF16" s="185"/>
      <c r="AG16" s="185"/>
      <c r="AH16" s="185"/>
      <c r="AI16" s="185"/>
      <c r="AJ16" s="185"/>
      <c r="AK16" s="185"/>
      <c r="AL16" s="185"/>
      <c r="AM16" s="185"/>
      <c r="AN16" s="186"/>
      <c r="AO16" s="187"/>
    </row>
    <row r="17" spans="1:41" ht="77.25" customHeight="1" x14ac:dyDescent="0.25">
      <c r="A17" s="557">
        <v>7</v>
      </c>
      <c r="B17" s="550"/>
      <c r="C17" s="550"/>
      <c r="D17" s="550"/>
      <c r="E17" s="550"/>
      <c r="F17" s="550" t="s">
        <v>374</v>
      </c>
      <c r="G17" s="531"/>
      <c r="H17" s="550" t="s">
        <v>375</v>
      </c>
      <c r="I17" s="550" t="s">
        <v>42</v>
      </c>
      <c r="J17" s="550">
        <v>0</v>
      </c>
      <c r="K17" s="550"/>
      <c r="L17" s="550"/>
      <c r="M17" s="550" t="s">
        <v>343</v>
      </c>
      <c r="N17" s="550" t="s">
        <v>369</v>
      </c>
      <c r="O17" s="556" t="s">
        <v>345</v>
      </c>
      <c r="P17" s="188" t="s">
        <v>28</v>
      </c>
      <c r="Q17" s="188" t="s">
        <v>28</v>
      </c>
      <c r="R17" s="188" t="s">
        <v>28</v>
      </c>
      <c r="S17" s="188" t="s">
        <v>28</v>
      </c>
      <c r="T17" s="188" t="s">
        <v>28</v>
      </c>
      <c r="U17" s="188" t="s">
        <v>28</v>
      </c>
      <c r="V17" s="188" t="s">
        <v>28</v>
      </c>
      <c r="W17" s="188" t="s">
        <v>28</v>
      </c>
      <c r="X17" s="188" t="s">
        <v>28</v>
      </c>
      <c r="Y17" s="188" t="s">
        <v>68</v>
      </c>
      <c r="Z17" s="188" t="s">
        <v>68</v>
      </c>
      <c r="AA17" s="188" t="s">
        <v>68</v>
      </c>
      <c r="AB17" s="189" t="e">
        <f>AB18/AB12*100</f>
        <v>#DIV/0!</v>
      </c>
      <c r="AC17" s="184"/>
      <c r="AD17" s="188" t="s">
        <v>28</v>
      </c>
      <c r="AE17" s="188" t="s">
        <v>28</v>
      </c>
      <c r="AF17" s="188" t="s">
        <v>28</v>
      </c>
      <c r="AG17" s="188" t="s">
        <v>28</v>
      </c>
      <c r="AH17" s="165" t="s">
        <v>28</v>
      </c>
      <c r="AI17" s="165" t="s">
        <v>28</v>
      </c>
      <c r="AJ17" s="165" t="s">
        <v>28</v>
      </c>
      <c r="AK17" s="165" t="s">
        <v>28</v>
      </c>
      <c r="AL17" s="165" t="s">
        <v>28</v>
      </c>
      <c r="AM17" s="165" t="s">
        <v>28</v>
      </c>
      <c r="AN17" s="165" t="s">
        <v>28</v>
      </c>
      <c r="AO17" s="165" t="s">
        <v>28</v>
      </c>
    </row>
    <row r="18" spans="1:41" ht="66" customHeight="1" x14ac:dyDescent="0.25">
      <c r="A18" s="559"/>
      <c r="B18" s="551"/>
      <c r="C18" s="551"/>
      <c r="D18" s="551"/>
      <c r="E18" s="551"/>
      <c r="F18" s="551"/>
      <c r="G18" s="531"/>
      <c r="H18" s="551"/>
      <c r="I18" s="551"/>
      <c r="J18" s="551"/>
      <c r="K18" s="551"/>
      <c r="L18" s="551"/>
      <c r="M18" s="551"/>
      <c r="N18" s="551"/>
      <c r="O18" s="551"/>
      <c r="P18" s="180">
        <v>0</v>
      </c>
      <c r="Q18" s="180">
        <v>0</v>
      </c>
      <c r="R18" s="180">
        <v>0</v>
      </c>
      <c r="S18" s="180">
        <v>0</v>
      </c>
      <c r="T18" s="180">
        <v>0</v>
      </c>
      <c r="U18" s="180">
        <v>0</v>
      </c>
      <c r="V18" s="180">
        <v>0</v>
      </c>
      <c r="W18" s="180">
        <v>0</v>
      </c>
      <c r="X18" s="180">
        <v>0</v>
      </c>
      <c r="Y18" s="180">
        <v>0</v>
      </c>
      <c r="Z18" s="180">
        <v>0</v>
      </c>
      <c r="AA18" s="181">
        <v>0</v>
      </c>
      <c r="AB18" s="181"/>
      <c r="AC18" s="184"/>
      <c r="AD18" s="176"/>
      <c r="AE18" s="185"/>
      <c r="AF18" s="185"/>
      <c r="AG18" s="185"/>
      <c r="AH18" s="185"/>
      <c r="AI18" s="185"/>
      <c r="AJ18" s="185"/>
      <c r="AK18" s="185"/>
      <c r="AL18" s="185"/>
      <c r="AM18" s="185"/>
      <c r="AN18" s="186"/>
      <c r="AO18" s="187"/>
    </row>
    <row r="19" spans="1:41" ht="64.5" customHeight="1" x14ac:dyDescent="0.25">
      <c r="A19" s="562">
        <v>8</v>
      </c>
      <c r="B19" s="550"/>
      <c r="C19" s="550"/>
      <c r="D19" s="550"/>
      <c r="E19" s="550"/>
      <c r="F19" s="550" t="s">
        <v>376</v>
      </c>
      <c r="G19" s="531"/>
      <c r="H19" s="550" t="s">
        <v>377</v>
      </c>
      <c r="I19" s="550" t="s">
        <v>42</v>
      </c>
      <c r="J19" s="550">
        <v>0</v>
      </c>
      <c r="K19" s="550"/>
      <c r="L19" s="550"/>
      <c r="M19" s="550" t="s">
        <v>368</v>
      </c>
      <c r="N19" s="550" t="s">
        <v>369</v>
      </c>
      <c r="O19" s="556" t="s">
        <v>345</v>
      </c>
      <c r="P19" s="181" t="s">
        <v>28</v>
      </c>
      <c r="Q19" s="181" t="s">
        <v>28</v>
      </c>
      <c r="R19" s="181" t="s">
        <v>28</v>
      </c>
      <c r="S19" s="181" t="s">
        <v>28</v>
      </c>
      <c r="T19" s="181" t="s">
        <v>28</v>
      </c>
      <c r="U19" s="181" t="s">
        <v>28</v>
      </c>
      <c r="V19" s="181" t="s">
        <v>28</v>
      </c>
      <c r="W19" s="181" t="s">
        <v>28</v>
      </c>
      <c r="X19" s="181" t="s">
        <v>28</v>
      </c>
      <c r="Y19" s="181" t="s">
        <v>28</v>
      </c>
      <c r="Z19" s="181" t="s">
        <v>28</v>
      </c>
      <c r="AA19" s="188">
        <v>0</v>
      </c>
      <c r="AB19" s="181"/>
      <c r="AC19" s="184"/>
      <c r="AD19" s="181" t="s">
        <v>28</v>
      </c>
      <c r="AE19" s="181" t="s">
        <v>28</v>
      </c>
      <c r="AF19" s="181" t="s">
        <v>28</v>
      </c>
      <c r="AG19" s="181" t="s">
        <v>28</v>
      </c>
      <c r="AH19" s="165" t="s">
        <v>28</v>
      </c>
      <c r="AI19" s="165" t="s">
        <v>28</v>
      </c>
      <c r="AJ19" s="165" t="s">
        <v>28</v>
      </c>
      <c r="AK19" s="165" t="s">
        <v>28</v>
      </c>
      <c r="AL19" s="165" t="s">
        <v>28</v>
      </c>
      <c r="AM19" s="165" t="s">
        <v>28</v>
      </c>
      <c r="AN19" s="165" t="s">
        <v>28</v>
      </c>
      <c r="AO19" s="165" t="s">
        <v>351</v>
      </c>
    </row>
    <row r="20" spans="1:41" ht="35.25" customHeight="1" x14ac:dyDescent="0.25">
      <c r="A20" s="531"/>
      <c r="B20" s="531"/>
      <c r="C20" s="531"/>
      <c r="D20" s="531"/>
      <c r="E20" s="531"/>
      <c r="F20" s="531"/>
      <c r="G20" s="531"/>
      <c r="H20" s="531"/>
      <c r="I20" s="531"/>
      <c r="J20" s="531"/>
      <c r="K20" s="531"/>
      <c r="L20" s="531"/>
      <c r="M20" s="531"/>
      <c r="N20" s="531"/>
      <c r="O20" s="531"/>
      <c r="P20" s="180">
        <v>0</v>
      </c>
      <c r="Q20" s="180">
        <v>0</v>
      </c>
      <c r="R20" s="180">
        <v>0</v>
      </c>
      <c r="S20" s="180">
        <v>0</v>
      </c>
      <c r="T20" s="180">
        <v>0</v>
      </c>
      <c r="U20" s="180">
        <v>0</v>
      </c>
      <c r="V20" s="180">
        <v>0</v>
      </c>
      <c r="W20" s="180">
        <v>0</v>
      </c>
      <c r="X20" s="180">
        <v>0</v>
      </c>
      <c r="Y20" s="180">
        <v>0</v>
      </c>
      <c r="Z20" s="180">
        <v>0</v>
      </c>
      <c r="AA20" s="181">
        <v>0</v>
      </c>
      <c r="AB20" s="181"/>
      <c r="AC20" s="184"/>
      <c r="AD20" s="176"/>
      <c r="AE20" s="185"/>
      <c r="AF20" s="185"/>
      <c r="AG20" s="185"/>
      <c r="AH20" s="185"/>
      <c r="AI20" s="185"/>
      <c r="AJ20" s="185"/>
      <c r="AK20" s="185"/>
      <c r="AL20" s="185"/>
      <c r="AM20" s="185"/>
      <c r="AN20" s="186"/>
      <c r="AO20" s="187"/>
    </row>
    <row r="21" spans="1:41" ht="35.25" customHeight="1" x14ac:dyDescent="0.25">
      <c r="A21" s="551"/>
      <c r="B21" s="551"/>
      <c r="C21" s="551"/>
      <c r="D21" s="551"/>
      <c r="E21" s="551"/>
      <c r="F21" s="551"/>
      <c r="G21" s="531"/>
      <c r="H21" s="551"/>
      <c r="I21" s="551"/>
      <c r="J21" s="551"/>
      <c r="K21" s="551"/>
      <c r="L21" s="551"/>
      <c r="M21" s="551"/>
      <c r="N21" s="551"/>
      <c r="O21" s="551"/>
      <c r="P21" s="180">
        <f t="shared" ref="P21:V21" si="2">AVERAGE(P13)</f>
        <v>127</v>
      </c>
      <c r="Q21" s="180">
        <f t="shared" si="2"/>
        <v>123</v>
      </c>
      <c r="R21" s="180">
        <f t="shared" si="2"/>
        <v>123</v>
      </c>
      <c r="S21" s="180">
        <f t="shared" si="2"/>
        <v>124</v>
      </c>
      <c r="T21" s="180">
        <f t="shared" si="2"/>
        <v>124</v>
      </c>
      <c r="U21" s="180">
        <f t="shared" si="2"/>
        <v>124</v>
      </c>
      <c r="V21" s="180">
        <f t="shared" si="2"/>
        <v>123</v>
      </c>
      <c r="W21" s="180">
        <v>125</v>
      </c>
      <c r="X21" s="180">
        <v>126</v>
      </c>
      <c r="Y21" s="180">
        <v>126</v>
      </c>
      <c r="Z21" s="180">
        <v>126</v>
      </c>
      <c r="AA21" s="180">
        <v>126</v>
      </c>
      <c r="AB21" s="181"/>
      <c r="AC21" s="184"/>
      <c r="AD21" s="176"/>
      <c r="AE21" s="185"/>
      <c r="AF21" s="185"/>
      <c r="AG21" s="185"/>
      <c r="AH21" s="185"/>
      <c r="AI21" s="185"/>
      <c r="AJ21" s="185"/>
      <c r="AK21" s="185"/>
      <c r="AL21" s="185"/>
      <c r="AM21" s="185"/>
      <c r="AN21" s="186"/>
      <c r="AO21" s="187"/>
    </row>
    <row r="22" spans="1:41" ht="57" customHeight="1" x14ac:dyDescent="0.25">
      <c r="A22" s="563">
        <v>9</v>
      </c>
      <c r="B22" s="550"/>
      <c r="C22" s="550"/>
      <c r="D22" s="550"/>
      <c r="E22" s="550"/>
      <c r="F22" s="550" t="s">
        <v>378</v>
      </c>
      <c r="G22" s="531"/>
      <c r="H22" s="550" t="s">
        <v>379</v>
      </c>
      <c r="I22" s="550" t="s">
        <v>42</v>
      </c>
      <c r="J22" s="550">
        <v>0</v>
      </c>
      <c r="K22" s="550" t="s">
        <v>367</v>
      </c>
      <c r="L22" s="550" t="s">
        <v>367</v>
      </c>
      <c r="M22" s="550" t="s">
        <v>368</v>
      </c>
      <c r="N22" s="550" t="s">
        <v>369</v>
      </c>
      <c r="O22" s="556" t="s">
        <v>345</v>
      </c>
      <c r="P22" s="188" t="s">
        <v>28</v>
      </c>
      <c r="Q22" s="188" t="s">
        <v>28</v>
      </c>
      <c r="R22" s="188" t="s">
        <v>28</v>
      </c>
      <c r="S22" s="188" t="s">
        <v>28</v>
      </c>
      <c r="T22" s="188" t="s">
        <v>28</v>
      </c>
      <c r="U22" s="188" t="s">
        <v>28</v>
      </c>
      <c r="V22" s="188" t="s">
        <v>28</v>
      </c>
      <c r="W22" s="188" t="s">
        <v>28</v>
      </c>
      <c r="X22" s="188" t="s">
        <v>28</v>
      </c>
      <c r="Y22" s="188" t="s">
        <v>28</v>
      </c>
      <c r="Z22" s="188" t="s">
        <v>28</v>
      </c>
      <c r="AA22" s="188">
        <v>0</v>
      </c>
      <c r="AB22" s="188"/>
      <c r="AC22" s="184"/>
      <c r="AD22" s="181" t="s">
        <v>28</v>
      </c>
      <c r="AE22" s="181" t="s">
        <v>28</v>
      </c>
      <c r="AF22" s="181" t="s">
        <v>28</v>
      </c>
      <c r="AG22" s="181" t="s">
        <v>28</v>
      </c>
      <c r="AH22" s="165" t="s">
        <v>28</v>
      </c>
      <c r="AI22" s="165" t="s">
        <v>28</v>
      </c>
      <c r="AJ22" s="165" t="s">
        <v>28</v>
      </c>
      <c r="AK22" s="165" t="s">
        <v>28</v>
      </c>
      <c r="AL22" s="188" t="s">
        <v>28</v>
      </c>
      <c r="AM22" s="188" t="s">
        <v>28</v>
      </c>
      <c r="AN22" s="188" t="s">
        <v>28</v>
      </c>
      <c r="AO22" s="165"/>
    </row>
    <row r="23" spans="1:41" ht="72.75" customHeight="1" x14ac:dyDescent="0.25">
      <c r="A23" s="526"/>
      <c r="B23" s="551"/>
      <c r="C23" s="551"/>
      <c r="D23" s="551"/>
      <c r="E23" s="551"/>
      <c r="F23" s="531"/>
      <c r="G23" s="551"/>
      <c r="H23" s="531"/>
      <c r="I23" s="531"/>
      <c r="J23" s="531"/>
      <c r="K23" s="531"/>
      <c r="L23" s="531"/>
      <c r="M23" s="531"/>
      <c r="N23" s="531"/>
      <c r="O23" s="531"/>
      <c r="P23" s="180">
        <v>0</v>
      </c>
      <c r="Q23" s="180">
        <v>0</v>
      </c>
      <c r="R23" s="180">
        <v>0</v>
      </c>
      <c r="S23" s="180">
        <v>0</v>
      </c>
      <c r="T23" s="180">
        <v>0</v>
      </c>
      <c r="U23" s="180">
        <v>0</v>
      </c>
      <c r="V23" s="180">
        <v>0</v>
      </c>
      <c r="W23" s="180">
        <v>0</v>
      </c>
      <c r="X23" s="180">
        <v>0</v>
      </c>
      <c r="Y23" s="180">
        <v>0</v>
      </c>
      <c r="Z23" s="180">
        <v>0</v>
      </c>
      <c r="AA23" s="181">
        <v>0</v>
      </c>
      <c r="AB23" s="181"/>
      <c r="AC23" s="184"/>
      <c r="AD23" s="176"/>
      <c r="AE23" s="185"/>
      <c r="AF23" s="185"/>
      <c r="AG23" s="185"/>
      <c r="AH23" s="185"/>
      <c r="AI23" s="185"/>
      <c r="AJ23" s="185"/>
      <c r="AK23" s="185"/>
      <c r="AL23" s="185"/>
      <c r="AM23" s="185"/>
      <c r="AN23" s="186"/>
      <c r="AO23" s="187"/>
    </row>
    <row r="24" spans="1:41" ht="54" customHeight="1" x14ac:dyDescent="0.25">
      <c r="A24" s="570">
        <v>10</v>
      </c>
      <c r="B24" s="550"/>
      <c r="C24" s="550"/>
      <c r="D24" s="550"/>
      <c r="E24" s="550"/>
      <c r="F24" s="550" t="s">
        <v>380</v>
      </c>
      <c r="G24" s="550" t="s">
        <v>381</v>
      </c>
      <c r="H24" s="550" t="s">
        <v>382</v>
      </c>
      <c r="I24" s="550" t="s">
        <v>365</v>
      </c>
      <c r="J24" s="550" t="s">
        <v>383</v>
      </c>
      <c r="K24" s="550"/>
      <c r="L24" s="550"/>
      <c r="M24" s="550" t="s">
        <v>343</v>
      </c>
      <c r="N24" s="550" t="s">
        <v>369</v>
      </c>
      <c r="O24" s="556" t="s">
        <v>345</v>
      </c>
      <c r="P24" s="172">
        <f t="shared" ref="P24:AA24" si="3">+P25/(P26*P21)*100</f>
        <v>3.0746156730408698</v>
      </c>
      <c r="Q24" s="172">
        <f t="shared" si="3"/>
        <v>3.6585365853658534</v>
      </c>
      <c r="R24" s="172">
        <f t="shared" si="3"/>
        <v>2.5129342202512936</v>
      </c>
      <c r="S24" s="172">
        <f t="shared" si="3"/>
        <v>1.881720430107527</v>
      </c>
      <c r="T24" s="172">
        <f t="shared" si="3"/>
        <v>1.4592933947772657</v>
      </c>
      <c r="U24" s="172">
        <f t="shared" si="3"/>
        <v>0.89134125636672334</v>
      </c>
      <c r="V24" s="172">
        <f t="shared" si="3"/>
        <v>1.2836970474967908</v>
      </c>
      <c r="W24" s="172">
        <f t="shared" si="3"/>
        <v>1.1428571428571428</v>
      </c>
      <c r="X24" s="172">
        <f t="shared" si="3"/>
        <v>1.1337868480725624</v>
      </c>
      <c r="Y24" s="172">
        <f t="shared" si="3"/>
        <v>1.7063492063492063</v>
      </c>
      <c r="Z24" s="172">
        <f t="shared" si="3"/>
        <v>1.4285714285714286</v>
      </c>
      <c r="AA24" s="172">
        <f t="shared" si="3"/>
        <v>1.2531328320802004</v>
      </c>
      <c r="AB24" s="172"/>
      <c r="AC24" s="165"/>
      <c r="AD24" s="165" t="s">
        <v>361</v>
      </c>
      <c r="AE24" s="165" t="s">
        <v>361</v>
      </c>
      <c r="AF24" s="165" t="s">
        <v>346</v>
      </c>
      <c r="AG24" s="165" t="s">
        <v>346</v>
      </c>
      <c r="AH24" s="165" t="s">
        <v>346</v>
      </c>
      <c r="AI24" s="165" t="s">
        <v>346</v>
      </c>
      <c r="AJ24" s="165" t="s">
        <v>361</v>
      </c>
      <c r="AK24" s="165" t="s">
        <v>346</v>
      </c>
      <c r="AL24" s="165" t="s">
        <v>346</v>
      </c>
      <c r="AM24" s="165" t="s">
        <v>361</v>
      </c>
      <c r="AN24" s="165" t="s">
        <v>346</v>
      </c>
      <c r="AO24" s="165" t="s">
        <v>109</v>
      </c>
    </row>
    <row r="25" spans="1:41" ht="40.5" customHeight="1" x14ac:dyDescent="0.25">
      <c r="A25" s="526"/>
      <c r="B25" s="531"/>
      <c r="C25" s="531"/>
      <c r="D25" s="531"/>
      <c r="E25" s="531"/>
      <c r="F25" s="531"/>
      <c r="G25" s="531"/>
      <c r="H25" s="531"/>
      <c r="I25" s="531"/>
      <c r="J25" s="531"/>
      <c r="K25" s="531"/>
      <c r="L25" s="531"/>
      <c r="M25" s="531"/>
      <c r="N25" s="531"/>
      <c r="O25" s="531"/>
      <c r="P25" s="174">
        <v>82</v>
      </c>
      <c r="Q25" s="174">
        <v>90</v>
      </c>
      <c r="R25" s="174">
        <v>68</v>
      </c>
      <c r="S25" s="174">
        <v>42</v>
      </c>
      <c r="T25" s="174">
        <v>38</v>
      </c>
      <c r="U25" s="174">
        <v>21</v>
      </c>
      <c r="V25" s="174">
        <v>30</v>
      </c>
      <c r="W25" s="174">
        <v>30</v>
      </c>
      <c r="X25" s="174">
        <v>30</v>
      </c>
      <c r="Y25" s="174">
        <v>43</v>
      </c>
      <c r="Z25" s="174">
        <v>36</v>
      </c>
      <c r="AA25" s="175">
        <v>30</v>
      </c>
      <c r="AB25" s="175"/>
      <c r="AC25" s="165"/>
      <c r="AD25" s="176"/>
      <c r="AE25" s="176"/>
      <c r="AF25" s="176"/>
      <c r="AG25" s="176"/>
      <c r="AH25" s="176"/>
      <c r="AI25" s="176"/>
      <c r="AJ25" s="176"/>
      <c r="AK25" s="176"/>
      <c r="AL25" s="176"/>
      <c r="AM25" s="176"/>
      <c r="AN25" s="178"/>
      <c r="AO25" s="178"/>
    </row>
    <row r="26" spans="1:41" ht="58.5" customHeight="1" thickBot="1" x14ac:dyDescent="0.3">
      <c r="A26" s="571"/>
      <c r="B26" s="531"/>
      <c r="C26" s="531"/>
      <c r="D26" s="531"/>
      <c r="E26" s="531"/>
      <c r="F26" s="531"/>
      <c r="G26" s="531"/>
      <c r="H26" s="531"/>
      <c r="I26" s="531"/>
      <c r="J26" s="531"/>
      <c r="K26" s="531"/>
      <c r="L26" s="531"/>
      <c r="M26" s="531"/>
      <c r="N26" s="531"/>
      <c r="O26" s="531"/>
      <c r="P26" s="190">
        <v>21</v>
      </c>
      <c r="Q26" s="190">
        <v>20</v>
      </c>
      <c r="R26" s="190">
        <v>22</v>
      </c>
      <c r="S26" s="190">
        <v>18</v>
      </c>
      <c r="T26" s="190">
        <v>21</v>
      </c>
      <c r="U26" s="190">
        <v>19</v>
      </c>
      <c r="V26" s="190">
        <v>19</v>
      </c>
      <c r="W26" s="190">
        <v>21</v>
      </c>
      <c r="X26" s="190">
        <v>21</v>
      </c>
      <c r="Y26" s="190">
        <v>20</v>
      </c>
      <c r="Z26" s="190">
        <v>20</v>
      </c>
      <c r="AA26" s="191">
        <v>19</v>
      </c>
      <c r="AB26" s="191"/>
      <c r="AC26" s="192"/>
      <c r="AD26" s="176"/>
      <c r="AE26" s="193"/>
      <c r="AF26" s="193"/>
      <c r="AG26" s="193"/>
      <c r="AH26" s="193"/>
      <c r="AI26" s="193"/>
      <c r="AJ26" s="193"/>
      <c r="AK26" s="193"/>
      <c r="AL26" s="193"/>
      <c r="AM26" s="193"/>
      <c r="AN26" s="194"/>
      <c r="AO26" s="195"/>
    </row>
    <row r="27" spans="1:41" ht="25.5" customHeight="1" thickBot="1" x14ac:dyDescent="0.3">
      <c r="A27" s="566" t="s">
        <v>27</v>
      </c>
      <c r="B27" s="567"/>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8"/>
    </row>
    <row r="28" spans="1:41" ht="180.75" customHeight="1" x14ac:dyDescent="0.25">
      <c r="A28" s="569" t="s">
        <v>384</v>
      </c>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row>
    <row r="29" spans="1:41" ht="180" customHeight="1" x14ac:dyDescent="0.25">
      <c r="A29" s="564" t="s">
        <v>385</v>
      </c>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row>
    <row r="30" spans="1:41" ht="171.75" customHeight="1" x14ac:dyDescent="0.25">
      <c r="A30" s="564" t="s">
        <v>386</v>
      </c>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row>
    <row r="31" spans="1:41" ht="195" customHeight="1" x14ac:dyDescent="0.25">
      <c r="A31" s="564" t="s">
        <v>387</v>
      </c>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4"/>
    </row>
    <row r="32" spans="1:41" ht="201.75" customHeight="1" x14ac:dyDescent="0.25">
      <c r="A32" s="564" t="s">
        <v>388</v>
      </c>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row>
    <row r="33" spans="1:41" ht="174" customHeight="1" x14ac:dyDescent="0.25">
      <c r="A33" s="564" t="s">
        <v>389</v>
      </c>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4"/>
    </row>
    <row r="34" spans="1:41" ht="182.25" customHeight="1" x14ac:dyDescent="0.25">
      <c r="A34" s="564" t="s">
        <v>390</v>
      </c>
      <c r="B34" s="564"/>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row>
    <row r="35" spans="1:41" ht="180" customHeight="1" x14ac:dyDescent="0.25">
      <c r="A35" s="564" t="s">
        <v>391</v>
      </c>
      <c r="B35" s="564"/>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row>
    <row r="36" spans="1:41" ht="182.25" customHeight="1" x14ac:dyDescent="0.25">
      <c r="A36" s="564" t="s">
        <v>392</v>
      </c>
      <c r="B36" s="564"/>
      <c r="C36" s="564"/>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row>
    <row r="37" spans="1:41" ht="219" customHeight="1" x14ac:dyDescent="0.25">
      <c r="A37" s="564" t="s">
        <v>393</v>
      </c>
      <c r="B37" s="565"/>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196"/>
    </row>
    <row r="38" spans="1:41" ht="12.75" customHeight="1" x14ac:dyDescent="0.25">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row>
    <row r="39" spans="1:41" ht="12.75" customHeight="1" x14ac:dyDescent="0.25">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row>
    <row r="40" spans="1:41" ht="12.75" customHeight="1" x14ac:dyDescent="0.25">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row>
    <row r="41" spans="1:41" ht="12.75" customHeight="1" x14ac:dyDescent="0.25">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row>
    <row r="42" spans="1:41" ht="12.75" customHeight="1" x14ac:dyDescent="0.25">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row>
    <row r="43" spans="1:41" ht="12.75" customHeight="1" x14ac:dyDescent="0.25">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row>
    <row r="44" spans="1:41" ht="12.75" customHeight="1" x14ac:dyDescent="0.25">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row>
    <row r="45" spans="1:41" ht="12.75" customHeight="1" x14ac:dyDescent="0.25">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row>
    <row r="46" spans="1:41" ht="12.75" customHeight="1" x14ac:dyDescent="0.25">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row>
    <row r="47" spans="1:41" ht="12.75" customHeight="1" x14ac:dyDescent="0.25">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row>
    <row r="48" spans="1:41" ht="12.75" customHeight="1" x14ac:dyDescent="0.25">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row>
    <row r="49" spans="1:41" ht="12.75" customHeight="1" x14ac:dyDescent="0.25">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row>
    <row r="50" spans="1:41" ht="12.75" customHeight="1" x14ac:dyDescent="0.25">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row>
    <row r="51" spans="1:41" ht="12.75" customHeight="1" x14ac:dyDescent="0.25">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row>
    <row r="52" spans="1:41" ht="12.75" customHeight="1" x14ac:dyDescent="0.25">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row>
    <row r="53" spans="1:41" ht="12.75" customHeight="1" x14ac:dyDescent="0.25">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row>
    <row r="54" spans="1:41" ht="12.75" customHeight="1" x14ac:dyDescent="0.25">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row>
    <row r="55" spans="1:41" ht="12.75" customHeight="1" x14ac:dyDescent="0.25">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row>
    <row r="56" spans="1:41" ht="12.75" customHeight="1" x14ac:dyDescent="0.25">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row>
    <row r="57" spans="1:41" ht="12.75" customHeight="1" x14ac:dyDescent="0.25">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row>
    <row r="58" spans="1:41" ht="12.75" customHeight="1" x14ac:dyDescent="0.25">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row>
    <row r="59" spans="1:41" ht="12.75" customHeight="1" x14ac:dyDescent="0.25">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row>
    <row r="60" spans="1:41" ht="12.75" customHeight="1" x14ac:dyDescent="0.2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row>
    <row r="61" spans="1:41" ht="12.75" customHeight="1" x14ac:dyDescent="0.25">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row>
    <row r="62" spans="1:41" ht="12.75" customHeight="1" x14ac:dyDescent="0.25">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row>
    <row r="63" spans="1:41" ht="12.75" customHeight="1" x14ac:dyDescent="0.25">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row>
    <row r="64" spans="1:41" ht="12.75" customHeight="1" x14ac:dyDescent="0.25">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row>
    <row r="65" spans="1:41" ht="12.75" customHeight="1" x14ac:dyDescent="0.2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row>
    <row r="66" spans="1:41" ht="12.75" customHeight="1" x14ac:dyDescent="0.25">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row>
    <row r="67" spans="1:41" ht="12.75" customHeight="1" x14ac:dyDescent="0.25">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row>
    <row r="68" spans="1:41" ht="12.75" customHeight="1" x14ac:dyDescent="0.25">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row>
    <row r="69" spans="1:41" ht="12.75" customHeight="1" x14ac:dyDescent="0.25">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row>
    <row r="70" spans="1:41" ht="12.75" customHeight="1" x14ac:dyDescent="0.2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row>
    <row r="71" spans="1:41" ht="12.75" customHeight="1" x14ac:dyDescent="0.25">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row>
    <row r="72" spans="1:41" ht="12.75" customHeight="1" x14ac:dyDescent="0.25">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row>
    <row r="73" spans="1:41" ht="12.75" customHeight="1" x14ac:dyDescent="0.25">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row>
    <row r="74" spans="1:41" ht="12.75" customHeight="1" x14ac:dyDescent="0.25">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row>
    <row r="75" spans="1:41" ht="12.75" customHeight="1" x14ac:dyDescent="0.2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row>
    <row r="76" spans="1:41" ht="12.75" customHeight="1" x14ac:dyDescent="0.25">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row>
    <row r="77" spans="1:41" ht="12.75" customHeight="1" x14ac:dyDescent="0.25">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row>
    <row r="78" spans="1:41" ht="12.75" customHeight="1" x14ac:dyDescent="0.25">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row>
    <row r="79" spans="1:41" ht="12.75" customHeight="1" x14ac:dyDescent="0.25">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row>
    <row r="80" spans="1:41" ht="12.75" customHeight="1" x14ac:dyDescent="0.2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row>
    <row r="81" spans="1:41" ht="12.75" customHeight="1" x14ac:dyDescent="0.25">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row>
    <row r="82" spans="1:41" ht="12.75" customHeight="1" x14ac:dyDescent="0.25">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row>
    <row r="83" spans="1:41" ht="12.75" customHeight="1" x14ac:dyDescent="0.25">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row>
    <row r="84" spans="1:41" ht="12.75" customHeight="1" x14ac:dyDescent="0.25">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row>
    <row r="85" spans="1:41" ht="12.75" customHeight="1" x14ac:dyDescent="0.2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row>
    <row r="86" spans="1:41" ht="12.75" customHeight="1" x14ac:dyDescent="0.25">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row>
    <row r="87" spans="1:41" ht="12.75" customHeight="1" x14ac:dyDescent="0.25">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row>
    <row r="88" spans="1:41" ht="12.75" customHeight="1" x14ac:dyDescent="0.25">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row>
    <row r="89" spans="1:41" ht="12.75" customHeight="1" x14ac:dyDescent="0.25">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row>
    <row r="90" spans="1:41" ht="12.75" customHeight="1" x14ac:dyDescent="0.2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row>
    <row r="91" spans="1:41" ht="12.75" customHeight="1" x14ac:dyDescent="0.25">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row>
    <row r="92" spans="1:41" ht="12.75" customHeight="1" x14ac:dyDescent="0.25">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row>
    <row r="93" spans="1:41" ht="12.75" customHeight="1" x14ac:dyDescent="0.25">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row>
    <row r="94" spans="1:41" ht="12.75" customHeight="1" x14ac:dyDescent="0.25">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row>
    <row r="95" spans="1:41" ht="12.75" customHeight="1" x14ac:dyDescent="0.2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row>
    <row r="96" spans="1:41" ht="12.75" customHeight="1" x14ac:dyDescent="0.25">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row>
    <row r="97" spans="1:41" ht="12.75" customHeight="1" x14ac:dyDescent="0.25">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row>
    <row r="98" spans="1:41" ht="12.75" customHeight="1" x14ac:dyDescent="0.25">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row>
    <row r="99" spans="1:41" ht="12.75" customHeight="1" x14ac:dyDescent="0.25">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row>
    <row r="100" spans="1:41" ht="12.75" customHeight="1" x14ac:dyDescent="0.2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row>
    <row r="101" spans="1:41" ht="12.75" customHeight="1" x14ac:dyDescent="0.25">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row>
    <row r="102" spans="1:41" ht="12.75" customHeight="1" x14ac:dyDescent="0.25">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row>
    <row r="103" spans="1:41" ht="12.75" customHeight="1" x14ac:dyDescent="0.25">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row>
    <row r="104" spans="1:41" ht="12.75" customHeight="1" x14ac:dyDescent="0.25">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row>
    <row r="105" spans="1:41" ht="12.75" customHeight="1" x14ac:dyDescent="0.25">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row>
    <row r="106" spans="1:41" ht="12.75" customHeight="1" x14ac:dyDescent="0.2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row>
    <row r="107" spans="1:41" ht="12.75" customHeight="1" x14ac:dyDescent="0.2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row>
    <row r="108" spans="1:41" ht="12.75" customHeight="1" x14ac:dyDescent="0.2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row>
    <row r="109" spans="1:41" ht="12.75" customHeight="1" x14ac:dyDescent="0.25">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row>
    <row r="110" spans="1:41" ht="12.75" customHeight="1" x14ac:dyDescent="0.25">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row>
    <row r="111" spans="1:41" ht="12.75" customHeight="1" x14ac:dyDescent="0.25">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row>
    <row r="112" spans="1:41" ht="12.75" customHeight="1" x14ac:dyDescent="0.25">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row>
    <row r="113" spans="1:41" ht="12.75" customHeight="1" x14ac:dyDescent="0.25">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row>
    <row r="114" spans="1:41" ht="12.75" customHeight="1" x14ac:dyDescent="0.25">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row>
    <row r="115" spans="1:41" ht="12.75" customHeight="1" x14ac:dyDescent="0.25">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row>
    <row r="116" spans="1:41" ht="12.75" customHeight="1" x14ac:dyDescent="0.25">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row>
    <row r="117" spans="1:41" ht="12.75" customHeight="1" x14ac:dyDescent="0.25">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row>
    <row r="118" spans="1:41" ht="12.75" customHeight="1" x14ac:dyDescent="0.25">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row>
    <row r="119" spans="1:41" ht="12.75" customHeight="1" x14ac:dyDescent="0.25">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row>
    <row r="120" spans="1:41" ht="12.75" customHeight="1" x14ac:dyDescent="0.25">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row>
    <row r="121" spans="1:41" ht="12.75" customHeight="1" x14ac:dyDescent="0.25">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row>
    <row r="122" spans="1:41" ht="12.75" customHeight="1" x14ac:dyDescent="0.25">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row>
    <row r="123" spans="1:41" ht="12.75" customHeight="1" x14ac:dyDescent="0.25">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row>
    <row r="124" spans="1:41" ht="12.75" customHeight="1" x14ac:dyDescent="0.25">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row>
    <row r="125" spans="1:41" ht="12.75" customHeight="1" x14ac:dyDescent="0.25">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row>
    <row r="126" spans="1:41" ht="12.75" customHeight="1" x14ac:dyDescent="0.25">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row>
    <row r="127" spans="1:41" ht="12.75" customHeight="1" x14ac:dyDescent="0.25">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row>
    <row r="128" spans="1:41" ht="12.75" customHeight="1" x14ac:dyDescent="0.25">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row>
    <row r="129" spans="1:41" ht="12.75" customHeight="1" x14ac:dyDescent="0.25">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row>
    <row r="130" spans="1:41" ht="12.75" customHeight="1" x14ac:dyDescent="0.25">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row>
    <row r="131" spans="1:41" ht="12.75" customHeight="1" x14ac:dyDescent="0.25">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row>
    <row r="132" spans="1:41" ht="12.75" customHeight="1" x14ac:dyDescent="0.25">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row>
    <row r="133" spans="1:41" ht="12.75" customHeight="1" x14ac:dyDescent="0.25">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row>
    <row r="134" spans="1:41" ht="12.75" customHeight="1" x14ac:dyDescent="0.25">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row>
    <row r="135" spans="1:41" ht="12.75" customHeight="1" x14ac:dyDescent="0.25">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row>
    <row r="136" spans="1:41" ht="12.75" customHeight="1" x14ac:dyDescent="0.25">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row>
    <row r="137" spans="1:41" ht="12.75" customHeight="1" x14ac:dyDescent="0.25">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row>
    <row r="138" spans="1:41" ht="12.75" customHeight="1" x14ac:dyDescent="0.25">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row>
    <row r="139" spans="1:41" ht="12.75" customHeight="1" x14ac:dyDescent="0.25">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row>
    <row r="140" spans="1:41" ht="12.75" customHeight="1" x14ac:dyDescent="0.25">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row>
    <row r="141" spans="1:41" ht="12.75" customHeight="1" x14ac:dyDescent="0.25">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row>
    <row r="142" spans="1:41" ht="12.75" customHeight="1" x14ac:dyDescent="0.25">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row>
    <row r="143" spans="1:41" ht="12.75" customHeight="1" x14ac:dyDescent="0.25">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row>
    <row r="144" spans="1:41" ht="12.75" customHeight="1" x14ac:dyDescent="0.25">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row>
    <row r="145" spans="1:41" ht="12.75" customHeight="1" x14ac:dyDescent="0.25">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row>
    <row r="146" spans="1:41" ht="12.75" customHeight="1" x14ac:dyDescent="0.25">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row>
    <row r="147" spans="1:41" ht="12.75" customHeight="1" x14ac:dyDescent="0.25">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row>
    <row r="148" spans="1:41" ht="12.75" customHeight="1" x14ac:dyDescent="0.25">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row>
    <row r="149" spans="1:41" ht="12.75" customHeight="1" x14ac:dyDescent="0.25">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row>
    <row r="150" spans="1:41" ht="12.75" customHeight="1" x14ac:dyDescent="0.25">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row>
    <row r="151" spans="1:41" ht="12.75" customHeight="1" x14ac:dyDescent="0.25">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row>
    <row r="152" spans="1:41" ht="12.75" customHeight="1" x14ac:dyDescent="0.25">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row>
    <row r="153" spans="1:41" ht="12.75" customHeight="1" x14ac:dyDescent="0.25">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row>
    <row r="154" spans="1:41" ht="12.75" customHeight="1" x14ac:dyDescent="0.25">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row>
    <row r="155" spans="1:41" ht="12.75" customHeight="1" x14ac:dyDescent="0.25">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row>
    <row r="156" spans="1:41" ht="12.75" customHeight="1" x14ac:dyDescent="0.25">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row>
    <row r="157" spans="1:41" ht="12.75" customHeight="1" x14ac:dyDescent="0.25">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row>
    <row r="158" spans="1:41" ht="12.75" customHeight="1" x14ac:dyDescent="0.25">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row>
    <row r="159" spans="1:41" ht="12.75" customHeight="1" x14ac:dyDescent="0.25">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row>
    <row r="160" spans="1:41" ht="12.75" customHeight="1" x14ac:dyDescent="0.25">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row>
    <row r="161" spans="1:41" ht="12.75" customHeight="1" x14ac:dyDescent="0.25">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row>
    <row r="162" spans="1:41" ht="12.75" customHeight="1" x14ac:dyDescent="0.25">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row>
    <row r="163" spans="1:41" ht="12.75" customHeight="1" x14ac:dyDescent="0.25">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row>
    <row r="164" spans="1:41" ht="12.75" customHeight="1" x14ac:dyDescent="0.25">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row>
    <row r="165" spans="1:41" ht="12.75" customHeight="1" x14ac:dyDescent="0.25">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row>
    <row r="166" spans="1:41" ht="12.75" customHeight="1" x14ac:dyDescent="0.25">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row>
    <row r="167" spans="1:41" ht="12.75" customHeight="1" x14ac:dyDescent="0.25">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row>
    <row r="168" spans="1:41" ht="12.75" customHeight="1" x14ac:dyDescent="0.25">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row>
    <row r="169" spans="1:41" ht="12.75" customHeight="1" x14ac:dyDescent="0.25">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row>
    <row r="170" spans="1:41" ht="12.75" customHeight="1" x14ac:dyDescent="0.25">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row>
    <row r="171" spans="1:41" ht="12.75" customHeight="1" x14ac:dyDescent="0.25">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row>
    <row r="172" spans="1:41" ht="12.75" customHeight="1" x14ac:dyDescent="0.25">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row>
    <row r="173" spans="1:41" ht="12.75" customHeight="1" x14ac:dyDescent="0.25">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row>
    <row r="174" spans="1:41" ht="12.75" customHeight="1" x14ac:dyDescent="0.25">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row>
    <row r="175" spans="1:41" ht="12.75" customHeight="1" x14ac:dyDescent="0.25">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row>
    <row r="176" spans="1:41" ht="12.75" customHeight="1" x14ac:dyDescent="0.25">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row>
    <row r="177" spans="1:41" ht="12.75" customHeight="1" x14ac:dyDescent="0.25">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row>
    <row r="178" spans="1:41" ht="12.75" customHeight="1" x14ac:dyDescent="0.25">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row>
    <row r="179" spans="1:41" ht="12.75" customHeight="1" x14ac:dyDescent="0.25">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row>
    <row r="180" spans="1:41" ht="12.75" customHeight="1" x14ac:dyDescent="0.25">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row>
    <row r="181" spans="1:41" ht="12.75" customHeight="1" x14ac:dyDescent="0.25">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row>
    <row r="182" spans="1:41" ht="12.75" customHeight="1" x14ac:dyDescent="0.25">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row>
    <row r="183" spans="1:41" ht="12.75" customHeight="1" x14ac:dyDescent="0.25">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row>
    <row r="184" spans="1:41" ht="12.75" customHeight="1" x14ac:dyDescent="0.25">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row>
    <row r="185" spans="1:41" ht="12.75" customHeight="1" x14ac:dyDescent="0.25">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row>
    <row r="186" spans="1:41" ht="12.75" customHeight="1" x14ac:dyDescent="0.25">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row>
    <row r="187" spans="1:41" ht="12.75" customHeight="1" x14ac:dyDescent="0.25">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row>
    <row r="188" spans="1:41" ht="12.75" customHeight="1" x14ac:dyDescent="0.25">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row>
    <row r="189" spans="1:41" ht="12.75" customHeight="1" x14ac:dyDescent="0.25">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row>
    <row r="190" spans="1:41" ht="12.75" customHeight="1" x14ac:dyDescent="0.25">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row>
    <row r="191" spans="1:41" ht="12.75" customHeight="1" x14ac:dyDescent="0.25">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row>
    <row r="192" spans="1:41" ht="12.75" customHeight="1" x14ac:dyDescent="0.25">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row>
    <row r="193" spans="1:41" ht="12.75" customHeight="1" x14ac:dyDescent="0.25">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row>
    <row r="194" spans="1:41" ht="12.75" customHeight="1" x14ac:dyDescent="0.25">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97"/>
      <c r="AM194" s="197"/>
      <c r="AN194" s="197"/>
      <c r="AO194" s="197"/>
    </row>
    <row r="195" spans="1:41" ht="12.75" customHeight="1" x14ac:dyDescent="0.25">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row>
    <row r="196" spans="1:41" ht="12.75" customHeight="1" x14ac:dyDescent="0.25">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row>
    <row r="197" spans="1:41" ht="12.75" customHeight="1" x14ac:dyDescent="0.25">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row>
    <row r="198" spans="1:41" ht="12.75" customHeight="1" x14ac:dyDescent="0.25">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row>
    <row r="199" spans="1:41" ht="12.75" customHeight="1" x14ac:dyDescent="0.25">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row>
    <row r="200" spans="1:41" ht="12.75" customHeight="1" x14ac:dyDescent="0.25">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row>
    <row r="201" spans="1:41" ht="12.75" customHeight="1" x14ac:dyDescent="0.25">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7"/>
      <c r="AL201" s="197"/>
      <c r="AM201" s="197"/>
      <c r="AN201" s="197"/>
      <c r="AO201" s="197"/>
    </row>
    <row r="202" spans="1:41" ht="12.75" customHeight="1" x14ac:dyDescent="0.25">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197"/>
      <c r="AM202" s="197"/>
      <c r="AN202" s="197"/>
      <c r="AO202" s="197"/>
    </row>
    <row r="203" spans="1:41" ht="12.75" customHeight="1" x14ac:dyDescent="0.25">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c r="AI203" s="197"/>
      <c r="AJ203" s="197"/>
      <c r="AK203" s="197"/>
      <c r="AL203" s="197"/>
      <c r="AM203" s="197"/>
      <c r="AN203" s="197"/>
      <c r="AO203" s="197"/>
    </row>
    <row r="204" spans="1:41" ht="12.75" customHeight="1" x14ac:dyDescent="0.25">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row>
    <row r="205" spans="1:41" ht="12.75" customHeight="1" x14ac:dyDescent="0.25">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row>
    <row r="206" spans="1:41" ht="12.75" customHeight="1" x14ac:dyDescent="0.25">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row>
    <row r="207" spans="1:41" ht="12.75" customHeight="1" x14ac:dyDescent="0.25">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row>
    <row r="208" spans="1:41" ht="12.75" customHeight="1" x14ac:dyDescent="0.25">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row>
    <row r="209" spans="1:41" ht="12.75" customHeight="1" x14ac:dyDescent="0.25">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row>
    <row r="210" spans="1:41" ht="12.75" customHeight="1" x14ac:dyDescent="0.25">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row>
    <row r="211" spans="1:41" ht="12.75" customHeight="1" x14ac:dyDescent="0.25">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row>
    <row r="212" spans="1:41" ht="12.75" customHeight="1" x14ac:dyDescent="0.25">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row>
    <row r="213" spans="1:41" ht="12.75" customHeight="1" x14ac:dyDescent="0.25">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7"/>
      <c r="AN213" s="197"/>
      <c r="AO213" s="197"/>
    </row>
    <row r="214" spans="1:41" ht="12.75" customHeight="1" x14ac:dyDescent="0.25">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7"/>
      <c r="AL214" s="197"/>
      <c r="AM214" s="197"/>
      <c r="AN214" s="197"/>
      <c r="AO214" s="197"/>
    </row>
    <row r="215" spans="1:41" ht="12.75" customHeight="1" x14ac:dyDescent="0.25">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row>
    <row r="216" spans="1:41" ht="12.75" customHeight="1" x14ac:dyDescent="0.25">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row>
    <row r="217" spans="1:41" ht="12.75" customHeight="1" x14ac:dyDescent="0.25">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row>
    <row r="218" spans="1:41" ht="12.75" customHeight="1" x14ac:dyDescent="0.25">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row>
    <row r="219" spans="1:41" ht="12.75" customHeight="1" x14ac:dyDescent="0.25">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c r="AK219" s="197"/>
      <c r="AL219" s="197"/>
      <c r="AM219" s="197"/>
      <c r="AN219" s="197"/>
      <c r="AO219" s="197"/>
    </row>
    <row r="220" spans="1:41" ht="12.75" customHeight="1" x14ac:dyDescent="0.25">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row>
    <row r="221" spans="1:41" ht="12.75" customHeight="1" x14ac:dyDescent="0.25">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row>
    <row r="222" spans="1:41" ht="12.75" customHeight="1" x14ac:dyDescent="0.25">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row>
    <row r="223" spans="1:41" ht="12.75" customHeight="1" x14ac:dyDescent="0.25">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row>
    <row r="224" spans="1:41" ht="12.75" customHeight="1" x14ac:dyDescent="0.25">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row>
    <row r="225" spans="1:41" ht="12.75" customHeight="1" x14ac:dyDescent="0.25">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row>
    <row r="226" spans="1:41" ht="12.75" customHeight="1" x14ac:dyDescent="0.25">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row>
    <row r="227" spans="1:41" ht="12.75" customHeight="1" x14ac:dyDescent="0.25">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c r="AK227" s="197"/>
      <c r="AL227" s="197"/>
      <c r="AM227" s="197"/>
      <c r="AN227" s="197"/>
      <c r="AO227" s="197"/>
    </row>
    <row r="228" spans="1:41" ht="12.75" customHeight="1" x14ac:dyDescent="0.25">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row>
    <row r="229" spans="1:41" ht="12.75" customHeight="1" x14ac:dyDescent="0.25">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row>
    <row r="230" spans="1:41" ht="12.75" customHeight="1" x14ac:dyDescent="0.25">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c r="AK230" s="197"/>
      <c r="AL230" s="197"/>
      <c r="AM230" s="197"/>
      <c r="AN230" s="197"/>
      <c r="AO230" s="197"/>
    </row>
    <row r="231" spans="1:41" ht="12.75" customHeight="1" x14ac:dyDescent="0.25">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7"/>
      <c r="AN231" s="197"/>
      <c r="AO231" s="197"/>
    </row>
    <row r="232" spans="1:41" ht="12.75" customHeight="1" x14ac:dyDescent="0.25">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row>
    <row r="233" spans="1:41" ht="12.75" customHeight="1" x14ac:dyDescent="0.25">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7"/>
      <c r="AN233" s="197"/>
      <c r="AO233" s="197"/>
    </row>
    <row r="234" spans="1:41" ht="12.75" customHeight="1" x14ac:dyDescent="0.25">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197"/>
      <c r="AK234" s="197"/>
      <c r="AL234" s="197"/>
      <c r="AM234" s="197"/>
      <c r="AN234" s="197"/>
      <c r="AO234" s="197"/>
    </row>
    <row r="235" spans="1:41" ht="12.75" customHeight="1" x14ac:dyDescent="0.25">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7"/>
      <c r="AL235" s="197"/>
      <c r="AM235" s="197"/>
      <c r="AN235" s="197"/>
      <c r="AO235" s="197"/>
    </row>
    <row r="236" spans="1:41" ht="12.75" customHeight="1" x14ac:dyDescent="0.25">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97"/>
      <c r="AL236" s="197"/>
      <c r="AM236" s="197"/>
      <c r="AN236" s="197"/>
      <c r="AO236" s="197"/>
    </row>
    <row r="237" spans="1:41" ht="12.75" customHeight="1" x14ac:dyDescent="0.25">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row>
    <row r="238" spans="1:41" ht="12.75" customHeight="1" x14ac:dyDescent="0.25">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row>
    <row r="239" spans="1:41" ht="12.75" customHeight="1" x14ac:dyDescent="0.25">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7"/>
      <c r="AI239" s="197"/>
      <c r="AJ239" s="197"/>
      <c r="AK239" s="197"/>
      <c r="AL239" s="197"/>
      <c r="AM239" s="197"/>
      <c r="AN239" s="197"/>
      <c r="AO239" s="197"/>
    </row>
    <row r="240" spans="1:41" ht="12.75" customHeight="1" x14ac:dyDescent="0.25">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c r="AI240" s="197"/>
      <c r="AJ240" s="197"/>
      <c r="AK240" s="197"/>
      <c r="AL240" s="197"/>
      <c r="AM240" s="197"/>
      <c r="AN240" s="197"/>
      <c r="AO240" s="197"/>
    </row>
    <row r="241" spans="1:41" ht="12.75" customHeight="1" x14ac:dyDescent="0.25">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row>
    <row r="242" spans="1:41" ht="12.75" customHeight="1" x14ac:dyDescent="0.25">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row>
    <row r="243" spans="1:41" ht="12.75" customHeight="1" x14ac:dyDescent="0.25">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c r="AJ243" s="197"/>
      <c r="AK243" s="197"/>
      <c r="AL243" s="197"/>
      <c r="AM243" s="197"/>
      <c r="AN243" s="197"/>
      <c r="AO243" s="197"/>
    </row>
    <row r="244" spans="1:41" ht="12.75" customHeight="1" x14ac:dyDescent="0.25">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row>
    <row r="245" spans="1:41" ht="12.75" customHeight="1" x14ac:dyDescent="0.25">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7"/>
      <c r="AI245" s="197"/>
      <c r="AJ245" s="197"/>
      <c r="AK245" s="197"/>
      <c r="AL245" s="197"/>
      <c r="AM245" s="197"/>
      <c r="AN245" s="197"/>
      <c r="AO245" s="197"/>
    </row>
    <row r="246" spans="1:41" ht="12.75" customHeight="1" x14ac:dyDescent="0.25">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c r="AI246" s="197"/>
      <c r="AJ246" s="197"/>
      <c r="AK246" s="197"/>
      <c r="AL246" s="197"/>
      <c r="AM246" s="197"/>
      <c r="AN246" s="197"/>
      <c r="AO246" s="197"/>
    </row>
    <row r="247" spans="1:41" ht="12.75" customHeight="1" x14ac:dyDescent="0.25">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row>
    <row r="248" spans="1:41" ht="12.75" customHeight="1" x14ac:dyDescent="0.25">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row>
    <row r="249" spans="1:41" ht="12.75" customHeight="1" x14ac:dyDescent="0.25">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row>
    <row r="250" spans="1:41" ht="12.75" customHeight="1" x14ac:dyDescent="0.25">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row>
    <row r="251" spans="1:41" ht="12.75" customHeight="1" x14ac:dyDescent="0.25">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row>
    <row r="252" spans="1:41" ht="12.75" customHeight="1" x14ac:dyDescent="0.25">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c r="AI252" s="197"/>
      <c r="AJ252" s="197"/>
      <c r="AK252" s="197"/>
      <c r="AL252" s="197"/>
      <c r="AM252" s="197"/>
      <c r="AN252" s="197"/>
      <c r="AO252" s="197"/>
    </row>
    <row r="253" spans="1:41" ht="12.75" customHeight="1" x14ac:dyDescent="0.25">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row>
    <row r="254" spans="1:41" ht="12.75" customHeight="1" x14ac:dyDescent="0.25">
      <c r="A254" s="197"/>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row>
    <row r="255" spans="1:41" ht="12.75" customHeight="1" x14ac:dyDescent="0.25">
      <c r="A255" s="197"/>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row>
    <row r="256" spans="1:41" ht="12.75" customHeight="1" x14ac:dyDescent="0.25">
      <c r="A256" s="197"/>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row>
    <row r="257" spans="1:41" ht="12.75" customHeight="1" x14ac:dyDescent="0.25">
      <c r="A257" s="197"/>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row>
    <row r="258" spans="1:41" ht="12.75" customHeight="1" x14ac:dyDescent="0.25">
      <c r="A258" s="197"/>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row>
    <row r="259" spans="1:41" ht="12.75" customHeight="1" x14ac:dyDescent="0.25">
      <c r="A259" s="197"/>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row>
    <row r="260" spans="1:41" ht="12.75" customHeight="1" x14ac:dyDescent="0.25">
      <c r="A260" s="197"/>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row>
    <row r="261" spans="1:41" ht="12.75" customHeight="1" x14ac:dyDescent="0.25">
      <c r="A261" s="197"/>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7"/>
      <c r="AI261" s="197"/>
      <c r="AJ261" s="197"/>
      <c r="AK261" s="197"/>
      <c r="AL261" s="197"/>
      <c r="AM261" s="197"/>
      <c r="AN261" s="197"/>
      <c r="AO261" s="197"/>
    </row>
    <row r="262" spans="1:41" ht="12.75" customHeight="1" x14ac:dyDescent="0.25">
      <c r="A262" s="197"/>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row>
    <row r="263" spans="1:41" ht="12.75" customHeight="1" x14ac:dyDescent="0.25">
      <c r="A263" s="197"/>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c r="AI263" s="197"/>
      <c r="AJ263" s="197"/>
      <c r="AK263" s="197"/>
      <c r="AL263" s="197"/>
      <c r="AM263" s="197"/>
      <c r="AN263" s="197"/>
      <c r="AO263" s="197"/>
    </row>
    <row r="264" spans="1:41" ht="12.75" customHeight="1" x14ac:dyDescent="0.25">
      <c r="A264" s="197"/>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c r="AI264" s="197"/>
      <c r="AJ264" s="197"/>
      <c r="AK264" s="197"/>
      <c r="AL264" s="197"/>
      <c r="AM264" s="197"/>
      <c r="AN264" s="197"/>
      <c r="AO264" s="197"/>
    </row>
    <row r="265" spans="1:41" ht="12.75" customHeight="1" x14ac:dyDescent="0.25">
      <c r="A265" s="197"/>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c r="AI265" s="197"/>
      <c r="AJ265" s="197"/>
      <c r="AK265" s="197"/>
      <c r="AL265" s="197"/>
      <c r="AM265" s="197"/>
      <c r="AN265" s="197"/>
      <c r="AO265" s="197"/>
    </row>
    <row r="266" spans="1:41" ht="12.75" customHeight="1" x14ac:dyDescent="0.25">
      <c r="A266" s="197"/>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c r="AF266" s="197"/>
      <c r="AG266" s="197"/>
      <c r="AH266" s="197"/>
      <c r="AI266" s="197"/>
      <c r="AJ266" s="197"/>
      <c r="AK266" s="197"/>
      <c r="AL266" s="197"/>
      <c r="AM266" s="197"/>
      <c r="AN266" s="197"/>
      <c r="AO266" s="197"/>
    </row>
    <row r="267" spans="1:41" ht="12.75" customHeight="1" x14ac:dyDescent="0.25">
      <c r="A267" s="197"/>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c r="AI267" s="197"/>
      <c r="AJ267" s="197"/>
      <c r="AK267" s="197"/>
      <c r="AL267" s="197"/>
      <c r="AM267" s="197"/>
      <c r="AN267" s="197"/>
      <c r="AO267" s="197"/>
    </row>
    <row r="268" spans="1:41" ht="12.75" customHeight="1" x14ac:dyDescent="0.25">
      <c r="A268" s="197"/>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c r="AI268" s="197"/>
      <c r="AJ268" s="197"/>
      <c r="AK268" s="197"/>
      <c r="AL268" s="197"/>
      <c r="AM268" s="197"/>
      <c r="AN268" s="197"/>
      <c r="AO268" s="197"/>
    </row>
    <row r="269" spans="1:41" ht="12.75" customHeight="1" x14ac:dyDescent="0.25">
      <c r="A269" s="197"/>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c r="AI269" s="197"/>
      <c r="AJ269" s="197"/>
      <c r="AK269" s="197"/>
      <c r="AL269" s="197"/>
      <c r="AM269" s="197"/>
      <c r="AN269" s="197"/>
      <c r="AO269" s="197"/>
    </row>
    <row r="270" spans="1:41" ht="12.75" customHeight="1" x14ac:dyDescent="0.25">
      <c r="A270" s="197"/>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c r="AI270" s="197"/>
      <c r="AJ270" s="197"/>
      <c r="AK270" s="197"/>
      <c r="AL270" s="197"/>
      <c r="AM270" s="197"/>
      <c r="AN270" s="197"/>
      <c r="AO270" s="197"/>
    </row>
    <row r="271" spans="1:41" ht="12.75" customHeight="1" x14ac:dyDescent="0.25">
      <c r="A271" s="197"/>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7"/>
      <c r="AN271" s="197"/>
      <c r="AO271" s="197"/>
    </row>
    <row r="272" spans="1:41" ht="12.75" customHeight="1" x14ac:dyDescent="0.25">
      <c r="A272" s="197"/>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c r="AI272" s="197"/>
      <c r="AJ272" s="197"/>
      <c r="AK272" s="197"/>
      <c r="AL272" s="197"/>
      <c r="AM272" s="197"/>
      <c r="AN272" s="197"/>
      <c r="AO272" s="197"/>
    </row>
    <row r="273" spans="1:41" ht="12.75" customHeight="1" x14ac:dyDescent="0.25">
      <c r="A273" s="197"/>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row>
    <row r="274" spans="1:41" ht="12.75" customHeight="1" x14ac:dyDescent="0.25">
      <c r="A274" s="197"/>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row>
    <row r="275" spans="1:41" ht="12.75" customHeight="1" x14ac:dyDescent="0.25">
      <c r="A275" s="197"/>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7"/>
      <c r="AI275" s="197"/>
      <c r="AJ275" s="197"/>
      <c r="AK275" s="197"/>
      <c r="AL275" s="197"/>
      <c r="AM275" s="197"/>
      <c r="AN275" s="197"/>
      <c r="AO275" s="197"/>
    </row>
    <row r="276" spans="1:41" ht="12.75" customHeight="1" x14ac:dyDescent="0.25">
      <c r="A276" s="197"/>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7"/>
      <c r="AI276" s="197"/>
      <c r="AJ276" s="197"/>
      <c r="AK276" s="197"/>
      <c r="AL276" s="197"/>
      <c r="AM276" s="197"/>
      <c r="AN276" s="197"/>
      <c r="AO276" s="197"/>
    </row>
    <row r="277" spans="1:41" ht="12.75" customHeight="1" x14ac:dyDescent="0.25">
      <c r="A277" s="197"/>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7"/>
      <c r="AI277" s="197"/>
      <c r="AJ277" s="197"/>
      <c r="AK277" s="197"/>
      <c r="AL277" s="197"/>
      <c r="AM277" s="197"/>
      <c r="AN277" s="197"/>
      <c r="AO277" s="197"/>
    </row>
    <row r="278" spans="1:41" ht="12.75" customHeight="1" x14ac:dyDescent="0.25">
      <c r="A278" s="197"/>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7"/>
      <c r="AI278" s="197"/>
      <c r="AJ278" s="197"/>
      <c r="AK278" s="197"/>
      <c r="AL278" s="197"/>
      <c r="AM278" s="197"/>
      <c r="AN278" s="197"/>
      <c r="AO278" s="197"/>
    </row>
    <row r="279" spans="1:41" ht="12.75" customHeight="1" x14ac:dyDescent="0.25">
      <c r="A279" s="197"/>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row>
    <row r="280" spans="1:41" ht="12.75" customHeight="1" x14ac:dyDescent="0.25">
      <c r="A280" s="197"/>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7"/>
      <c r="AI280" s="197"/>
      <c r="AJ280" s="197"/>
      <c r="AK280" s="197"/>
      <c r="AL280" s="197"/>
      <c r="AM280" s="197"/>
      <c r="AN280" s="197"/>
      <c r="AO280" s="197"/>
    </row>
    <row r="281" spans="1:41" ht="12.75" customHeight="1" x14ac:dyDescent="0.25">
      <c r="A281" s="197"/>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row>
    <row r="282" spans="1:41" ht="12.75" customHeight="1" x14ac:dyDescent="0.25">
      <c r="A282" s="197"/>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row>
    <row r="283" spans="1:41" ht="12.75" customHeight="1" x14ac:dyDescent="0.25">
      <c r="A283" s="197"/>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row>
    <row r="284" spans="1:41" ht="12.75" customHeight="1" x14ac:dyDescent="0.25">
      <c r="A284" s="197"/>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row>
    <row r="285" spans="1:41" ht="12.75" customHeight="1" x14ac:dyDescent="0.25">
      <c r="A285" s="197"/>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row>
    <row r="286" spans="1:41" ht="12.75" customHeight="1" x14ac:dyDescent="0.25">
      <c r="A286" s="197"/>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7"/>
      <c r="AI286" s="197"/>
      <c r="AJ286" s="197"/>
      <c r="AK286" s="197"/>
      <c r="AL286" s="197"/>
      <c r="AM286" s="197"/>
      <c r="AN286" s="197"/>
      <c r="AO286" s="197"/>
    </row>
    <row r="287" spans="1:41" ht="12.75" customHeight="1" x14ac:dyDescent="0.25">
      <c r="A287" s="197"/>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c r="AO287" s="197"/>
    </row>
    <row r="288" spans="1:41" ht="12.75" customHeight="1" x14ac:dyDescent="0.25">
      <c r="A288" s="197"/>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7"/>
      <c r="AI288" s="197"/>
      <c r="AJ288" s="197"/>
      <c r="AK288" s="197"/>
      <c r="AL288" s="197"/>
      <c r="AM288" s="197"/>
      <c r="AN288" s="197"/>
      <c r="AO288" s="197"/>
    </row>
    <row r="289" spans="1:41" ht="12.75" customHeight="1" x14ac:dyDescent="0.25">
      <c r="A289" s="197"/>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row>
    <row r="290" spans="1:41" ht="12.75" customHeight="1" x14ac:dyDescent="0.25">
      <c r="A290" s="197"/>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c r="AI290" s="197"/>
      <c r="AJ290" s="197"/>
      <c r="AK290" s="197"/>
      <c r="AL290" s="197"/>
      <c r="AM290" s="197"/>
      <c r="AN290" s="197"/>
      <c r="AO290" s="197"/>
    </row>
    <row r="291" spans="1:41" ht="12.75" customHeight="1" x14ac:dyDescent="0.25">
      <c r="A291" s="197"/>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7"/>
      <c r="AN291" s="197"/>
      <c r="AO291" s="197"/>
    </row>
    <row r="292" spans="1:41" ht="12.75" customHeight="1" x14ac:dyDescent="0.25">
      <c r="A292" s="197"/>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row>
    <row r="293" spans="1:41" ht="12.75" customHeight="1" x14ac:dyDescent="0.25">
      <c r="A293" s="197"/>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7"/>
      <c r="AN293" s="197"/>
      <c r="AO293" s="197"/>
    </row>
    <row r="294" spans="1:41" ht="12.75" customHeight="1" x14ac:dyDescent="0.25">
      <c r="A294" s="19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7"/>
      <c r="AI294" s="197"/>
      <c r="AJ294" s="197"/>
      <c r="AK294" s="197"/>
      <c r="AL294" s="197"/>
      <c r="AM294" s="197"/>
      <c r="AN294" s="197"/>
      <c r="AO294" s="197"/>
    </row>
    <row r="295" spans="1:41" ht="12.75" customHeight="1" x14ac:dyDescent="0.25">
      <c r="A295" s="197"/>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c r="AF295" s="197"/>
      <c r="AG295" s="197"/>
      <c r="AH295" s="197"/>
      <c r="AI295" s="197"/>
      <c r="AJ295" s="197"/>
      <c r="AK295" s="197"/>
      <c r="AL295" s="197"/>
      <c r="AM295" s="197"/>
      <c r="AN295" s="197"/>
      <c r="AO295" s="197"/>
    </row>
    <row r="296" spans="1:41" ht="12.75" customHeight="1" x14ac:dyDescent="0.25">
      <c r="A296" s="19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c r="AE296" s="197"/>
      <c r="AF296" s="197"/>
      <c r="AG296" s="197"/>
      <c r="AH296" s="197"/>
      <c r="AI296" s="197"/>
      <c r="AJ296" s="197"/>
      <c r="AK296" s="197"/>
      <c r="AL296" s="197"/>
      <c r="AM296" s="197"/>
      <c r="AN296" s="197"/>
      <c r="AO296" s="197"/>
    </row>
    <row r="297" spans="1:41" ht="12.75" customHeight="1" x14ac:dyDescent="0.25">
      <c r="A297" s="19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E297" s="197"/>
      <c r="AF297" s="197"/>
      <c r="AG297" s="197"/>
      <c r="AH297" s="197"/>
      <c r="AI297" s="197"/>
      <c r="AJ297" s="197"/>
      <c r="AK297" s="197"/>
      <c r="AL297" s="197"/>
      <c r="AM297" s="197"/>
      <c r="AN297" s="197"/>
      <c r="AO297" s="197"/>
    </row>
    <row r="298" spans="1:41" ht="12.75" customHeight="1" x14ac:dyDescent="0.25">
      <c r="A298" s="19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c r="AE298" s="197"/>
      <c r="AF298" s="197"/>
      <c r="AG298" s="197"/>
      <c r="AH298" s="197"/>
      <c r="AI298" s="197"/>
      <c r="AJ298" s="197"/>
      <c r="AK298" s="197"/>
      <c r="AL298" s="197"/>
      <c r="AM298" s="197"/>
      <c r="AN298" s="197"/>
      <c r="AO298" s="197"/>
    </row>
    <row r="299" spans="1:41" ht="12.75" customHeight="1" x14ac:dyDescent="0.25">
      <c r="A299" s="19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c r="AA299" s="197"/>
      <c r="AB299" s="197"/>
      <c r="AC299" s="197"/>
      <c r="AD299" s="197"/>
      <c r="AE299" s="197"/>
      <c r="AF299" s="197"/>
      <c r="AG299" s="197"/>
      <c r="AH299" s="197"/>
      <c r="AI299" s="197"/>
      <c r="AJ299" s="197"/>
      <c r="AK299" s="197"/>
      <c r="AL299" s="197"/>
      <c r="AM299" s="197"/>
      <c r="AN299" s="197"/>
      <c r="AO299" s="197"/>
    </row>
    <row r="300" spans="1:41" ht="12.75" customHeight="1" x14ac:dyDescent="0.25">
      <c r="A300" s="197"/>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c r="AI300" s="197"/>
      <c r="AJ300" s="197"/>
      <c r="AK300" s="197"/>
      <c r="AL300" s="197"/>
      <c r="AM300" s="197"/>
      <c r="AN300" s="197"/>
      <c r="AO300" s="197"/>
    </row>
    <row r="301" spans="1:41" ht="12.75" customHeight="1" x14ac:dyDescent="0.25">
      <c r="A301" s="197"/>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97"/>
      <c r="AL301" s="197"/>
      <c r="AM301" s="197"/>
      <c r="AN301" s="197"/>
      <c r="AO301" s="197"/>
    </row>
    <row r="302" spans="1:41" ht="12.75" customHeight="1" x14ac:dyDescent="0.25">
      <c r="A302" s="197"/>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7"/>
      <c r="AK302" s="197"/>
      <c r="AL302" s="197"/>
      <c r="AM302" s="197"/>
      <c r="AN302" s="197"/>
      <c r="AO302" s="197"/>
    </row>
    <row r="303" spans="1:41" ht="12.75" customHeight="1" x14ac:dyDescent="0.25">
      <c r="A303" s="197"/>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c r="AI303" s="197"/>
      <c r="AJ303" s="197"/>
      <c r="AK303" s="197"/>
      <c r="AL303" s="197"/>
      <c r="AM303" s="197"/>
      <c r="AN303" s="197"/>
      <c r="AO303" s="197"/>
    </row>
    <row r="304" spans="1:41" ht="12.75" customHeight="1" x14ac:dyDescent="0.25">
      <c r="A304" s="197"/>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row>
    <row r="305" spans="1:41" ht="12.75" customHeight="1" x14ac:dyDescent="0.25">
      <c r="A305" s="197"/>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row>
    <row r="306" spans="1:41" ht="12.75" customHeight="1" x14ac:dyDescent="0.25">
      <c r="A306" s="197"/>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row>
    <row r="307" spans="1:41" ht="12.75" customHeight="1" x14ac:dyDescent="0.25">
      <c r="A307" s="197"/>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row>
    <row r="308" spans="1:41" ht="12.75" customHeight="1" x14ac:dyDescent="0.25">
      <c r="A308" s="197"/>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row>
    <row r="309" spans="1:41" ht="12.75" customHeight="1" x14ac:dyDescent="0.25">
      <c r="A309" s="197"/>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row>
    <row r="310" spans="1:41" ht="12.75" customHeight="1" x14ac:dyDescent="0.25">
      <c r="A310" s="197"/>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row>
    <row r="311" spans="1:41" ht="12.75" customHeight="1" x14ac:dyDescent="0.25">
      <c r="A311" s="197"/>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row>
    <row r="312" spans="1:41" ht="12.75" customHeight="1" x14ac:dyDescent="0.25">
      <c r="A312" s="197"/>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97"/>
      <c r="AH312" s="197"/>
      <c r="AI312" s="197"/>
      <c r="AJ312" s="197"/>
      <c r="AK312" s="197"/>
      <c r="AL312" s="197"/>
      <c r="AM312" s="197"/>
      <c r="AN312" s="197"/>
      <c r="AO312" s="197"/>
    </row>
    <row r="313" spans="1:41" ht="12.75" customHeight="1" x14ac:dyDescent="0.25">
      <c r="A313" s="197"/>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7"/>
      <c r="AN313" s="197"/>
      <c r="AO313" s="197"/>
    </row>
    <row r="314" spans="1:41" ht="12.75" customHeight="1" x14ac:dyDescent="0.25">
      <c r="A314" s="197"/>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row>
    <row r="315" spans="1:41" ht="12.75" customHeight="1" x14ac:dyDescent="0.25">
      <c r="A315" s="197"/>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c r="AA315" s="197"/>
      <c r="AB315" s="197"/>
      <c r="AC315" s="197"/>
      <c r="AD315" s="197"/>
      <c r="AE315" s="197"/>
      <c r="AF315" s="197"/>
      <c r="AG315" s="197"/>
      <c r="AH315" s="197"/>
      <c r="AI315" s="197"/>
      <c r="AJ315" s="197"/>
      <c r="AK315" s="197"/>
      <c r="AL315" s="197"/>
      <c r="AM315" s="197"/>
      <c r="AN315" s="197"/>
      <c r="AO315" s="197"/>
    </row>
    <row r="316" spans="1:41" ht="12.75" customHeight="1" x14ac:dyDescent="0.25">
      <c r="A316" s="197"/>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row>
    <row r="317" spans="1:41" ht="12.75" customHeight="1" x14ac:dyDescent="0.25">
      <c r="A317" s="197"/>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c r="AB317" s="197"/>
      <c r="AC317" s="197"/>
      <c r="AD317" s="197"/>
      <c r="AE317" s="197"/>
      <c r="AF317" s="197"/>
      <c r="AG317" s="197"/>
      <c r="AH317" s="197"/>
      <c r="AI317" s="197"/>
      <c r="AJ317" s="197"/>
      <c r="AK317" s="197"/>
      <c r="AL317" s="197"/>
      <c r="AM317" s="197"/>
      <c r="AN317" s="197"/>
      <c r="AO317" s="197"/>
    </row>
    <row r="318" spans="1:41" ht="12.75" customHeight="1" x14ac:dyDescent="0.25">
      <c r="A318" s="197"/>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c r="AF318" s="197"/>
      <c r="AG318" s="197"/>
      <c r="AH318" s="197"/>
      <c r="AI318" s="197"/>
      <c r="AJ318" s="197"/>
      <c r="AK318" s="197"/>
      <c r="AL318" s="197"/>
      <c r="AM318" s="197"/>
      <c r="AN318" s="197"/>
      <c r="AO318" s="197"/>
    </row>
    <row r="319" spans="1:41" ht="12.75" customHeight="1" x14ac:dyDescent="0.25">
      <c r="A319" s="197"/>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c r="AF319" s="197"/>
      <c r="AG319" s="197"/>
      <c r="AH319" s="197"/>
      <c r="AI319" s="197"/>
      <c r="AJ319" s="197"/>
      <c r="AK319" s="197"/>
      <c r="AL319" s="197"/>
      <c r="AM319" s="197"/>
      <c r="AN319" s="197"/>
      <c r="AO319" s="197"/>
    </row>
    <row r="320" spans="1:41" ht="12.75" customHeight="1" x14ac:dyDescent="0.25">
      <c r="A320" s="197"/>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97"/>
      <c r="AH320" s="197"/>
      <c r="AI320" s="197"/>
      <c r="AJ320" s="197"/>
      <c r="AK320" s="197"/>
      <c r="AL320" s="197"/>
      <c r="AM320" s="197"/>
      <c r="AN320" s="197"/>
      <c r="AO320" s="197"/>
    </row>
    <row r="321" spans="1:41" ht="12.75" customHeight="1" x14ac:dyDescent="0.25">
      <c r="A321" s="197"/>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c r="AF321" s="197"/>
      <c r="AG321" s="197"/>
      <c r="AH321" s="197"/>
      <c r="AI321" s="197"/>
      <c r="AJ321" s="197"/>
      <c r="AK321" s="197"/>
      <c r="AL321" s="197"/>
      <c r="AM321" s="197"/>
      <c r="AN321" s="197"/>
      <c r="AO321" s="197"/>
    </row>
    <row r="322" spans="1:41" ht="12.75" customHeight="1" x14ac:dyDescent="0.25">
      <c r="A322" s="197"/>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7"/>
      <c r="AE322" s="197"/>
      <c r="AF322" s="197"/>
      <c r="AG322" s="197"/>
      <c r="AH322" s="197"/>
      <c r="AI322" s="197"/>
      <c r="AJ322" s="197"/>
      <c r="AK322" s="197"/>
      <c r="AL322" s="197"/>
      <c r="AM322" s="197"/>
      <c r="AN322" s="197"/>
      <c r="AO322" s="197"/>
    </row>
    <row r="323" spans="1:41" ht="12.75" customHeight="1" x14ac:dyDescent="0.25">
      <c r="A323" s="197"/>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row>
    <row r="324" spans="1:41" ht="12.75" customHeight="1" x14ac:dyDescent="0.25">
      <c r="A324" s="197"/>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row>
    <row r="325" spans="1:41" ht="12.75" customHeight="1" x14ac:dyDescent="0.25">
      <c r="A325" s="197"/>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c r="AF325" s="197"/>
      <c r="AG325" s="197"/>
      <c r="AH325" s="197"/>
      <c r="AI325" s="197"/>
      <c r="AJ325" s="197"/>
      <c r="AK325" s="197"/>
      <c r="AL325" s="197"/>
      <c r="AM325" s="197"/>
      <c r="AN325" s="197"/>
      <c r="AO325" s="197"/>
    </row>
    <row r="326" spans="1:41" ht="12.75" customHeight="1" x14ac:dyDescent="0.25">
      <c r="A326" s="197"/>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c r="AF326" s="197"/>
      <c r="AG326" s="197"/>
      <c r="AH326" s="197"/>
      <c r="AI326" s="197"/>
      <c r="AJ326" s="197"/>
      <c r="AK326" s="197"/>
      <c r="AL326" s="197"/>
      <c r="AM326" s="197"/>
      <c r="AN326" s="197"/>
      <c r="AO326" s="197"/>
    </row>
    <row r="327" spans="1:41" ht="12.75" customHeight="1" x14ac:dyDescent="0.25">
      <c r="A327" s="197"/>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row>
    <row r="328" spans="1:41" ht="12.75" customHeight="1" x14ac:dyDescent="0.25">
      <c r="A328" s="197"/>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row>
    <row r="329" spans="1:41" ht="12.75" customHeight="1" x14ac:dyDescent="0.25">
      <c r="A329" s="197"/>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row>
    <row r="330" spans="1:41" ht="12.75" customHeight="1" x14ac:dyDescent="0.25">
      <c r="A330" s="197"/>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c r="AA330" s="197"/>
      <c r="AB330" s="197"/>
      <c r="AC330" s="197"/>
      <c r="AD330" s="197"/>
      <c r="AE330" s="197"/>
      <c r="AF330" s="197"/>
      <c r="AG330" s="197"/>
      <c r="AH330" s="197"/>
      <c r="AI330" s="197"/>
      <c r="AJ330" s="197"/>
      <c r="AK330" s="197"/>
      <c r="AL330" s="197"/>
      <c r="AM330" s="197"/>
      <c r="AN330" s="197"/>
      <c r="AO330" s="197"/>
    </row>
    <row r="331" spans="1:41" ht="12.75" customHeight="1" x14ac:dyDescent="0.25">
      <c r="A331" s="197"/>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7"/>
      <c r="AN331" s="197"/>
      <c r="AO331" s="197"/>
    </row>
    <row r="332" spans="1:41" ht="12.75" customHeight="1" x14ac:dyDescent="0.25">
      <c r="A332" s="197"/>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c r="AA332" s="197"/>
      <c r="AB332" s="197"/>
      <c r="AC332" s="197"/>
      <c r="AD332" s="197"/>
      <c r="AE332" s="197"/>
      <c r="AF332" s="197"/>
      <c r="AG332" s="197"/>
      <c r="AH332" s="197"/>
      <c r="AI332" s="197"/>
      <c r="AJ332" s="197"/>
      <c r="AK332" s="197"/>
      <c r="AL332" s="197"/>
      <c r="AM332" s="197"/>
      <c r="AN332" s="197"/>
      <c r="AO332" s="197"/>
    </row>
    <row r="333" spans="1:41" ht="12.75" customHeight="1" x14ac:dyDescent="0.25">
      <c r="A333" s="197"/>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row>
    <row r="334" spans="1:41" ht="12.75" customHeight="1" x14ac:dyDescent="0.25">
      <c r="A334" s="197"/>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7"/>
      <c r="AL334" s="197"/>
      <c r="AM334" s="197"/>
      <c r="AN334" s="197"/>
      <c r="AO334" s="197"/>
    </row>
    <row r="335" spans="1:41" ht="12.75" customHeight="1" x14ac:dyDescent="0.25">
      <c r="A335" s="197"/>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c r="AA335" s="197"/>
      <c r="AB335" s="197"/>
      <c r="AC335" s="197"/>
      <c r="AD335" s="197"/>
      <c r="AE335" s="197"/>
      <c r="AF335" s="197"/>
      <c r="AG335" s="197"/>
      <c r="AH335" s="197"/>
      <c r="AI335" s="197"/>
      <c r="AJ335" s="197"/>
      <c r="AK335" s="197"/>
      <c r="AL335" s="197"/>
      <c r="AM335" s="197"/>
      <c r="AN335" s="197"/>
      <c r="AO335" s="197"/>
    </row>
    <row r="336" spans="1:41" ht="12.75" customHeight="1" x14ac:dyDescent="0.25">
      <c r="A336" s="197"/>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c r="AA336" s="197"/>
      <c r="AB336" s="197"/>
      <c r="AC336" s="197"/>
      <c r="AD336" s="197"/>
      <c r="AE336" s="197"/>
      <c r="AF336" s="197"/>
      <c r="AG336" s="197"/>
      <c r="AH336" s="197"/>
      <c r="AI336" s="197"/>
      <c r="AJ336" s="197"/>
      <c r="AK336" s="197"/>
      <c r="AL336" s="197"/>
      <c r="AM336" s="197"/>
      <c r="AN336" s="197"/>
      <c r="AO336" s="197"/>
    </row>
    <row r="337" spans="1:41" ht="12.75" customHeight="1" x14ac:dyDescent="0.25">
      <c r="A337" s="197"/>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c r="AI337" s="197"/>
      <c r="AJ337" s="197"/>
      <c r="AK337" s="197"/>
      <c r="AL337" s="197"/>
      <c r="AM337" s="197"/>
      <c r="AN337" s="197"/>
      <c r="AO337" s="197"/>
    </row>
    <row r="338" spans="1:41" ht="12.75" customHeight="1" x14ac:dyDescent="0.25">
      <c r="A338" s="197"/>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c r="AA338" s="197"/>
      <c r="AB338" s="197"/>
      <c r="AC338" s="197"/>
      <c r="AD338" s="197"/>
      <c r="AE338" s="197"/>
      <c r="AF338" s="197"/>
      <c r="AG338" s="197"/>
      <c r="AH338" s="197"/>
      <c r="AI338" s="197"/>
      <c r="AJ338" s="197"/>
      <c r="AK338" s="197"/>
      <c r="AL338" s="197"/>
      <c r="AM338" s="197"/>
      <c r="AN338" s="197"/>
      <c r="AO338" s="197"/>
    </row>
    <row r="339" spans="1:41" ht="12.75" customHeight="1" x14ac:dyDescent="0.25">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c r="AB339" s="197"/>
      <c r="AC339" s="197"/>
      <c r="AD339" s="197"/>
      <c r="AE339" s="197"/>
      <c r="AF339" s="197"/>
      <c r="AG339" s="197"/>
      <c r="AH339" s="197"/>
      <c r="AI339" s="197"/>
      <c r="AJ339" s="197"/>
      <c r="AK339" s="197"/>
      <c r="AL339" s="197"/>
      <c r="AM339" s="197"/>
      <c r="AN339" s="197"/>
      <c r="AO339" s="197"/>
    </row>
    <row r="340" spans="1:41" ht="12.75" customHeight="1" x14ac:dyDescent="0.25">
      <c r="A340" s="197"/>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7"/>
      <c r="AE340" s="197"/>
      <c r="AF340" s="197"/>
      <c r="AG340" s="197"/>
      <c r="AH340" s="197"/>
      <c r="AI340" s="197"/>
      <c r="AJ340" s="197"/>
      <c r="AK340" s="197"/>
      <c r="AL340" s="197"/>
      <c r="AM340" s="197"/>
      <c r="AN340" s="197"/>
      <c r="AO340" s="197"/>
    </row>
    <row r="341" spans="1:41" ht="12.75" customHeight="1" x14ac:dyDescent="0.25">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c r="AF341" s="197"/>
      <c r="AG341" s="197"/>
      <c r="AH341" s="197"/>
      <c r="AI341" s="197"/>
      <c r="AJ341" s="197"/>
      <c r="AK341" s="197"/>
      <c r="AL341" s="197"/>
      <c r="AM341" s="197"/>
      <c r="AN341" s="197"/>
      <c r="AO341" s="197"/>
    </row>
    <row r="342" spans="1:41" ht="12.75" customHeight="1" x14ac:dyDescent="0.25">
      <c r="A342" s="197"/>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c r="AF342" s="197"/>
      <c r="AG342" s="197"/>
      <c r="AH342" s="197"/>
      <c r="AI342" s="197"/>
      <c r="AJ342" s="197"/>
      <c r="AK342" s="197"/>
      <c r="AL342" s="197"/>
      <c r="AM342" s="197"/>
      <c r="AN342" s="197"/>
      <c r="AO342" s="197"/>
    </row>
    <row r="343" spans="1:41" ht="12.75" customHeight="1" x14ac:dyDescent="0.25">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c r="AF343" s="197"/>
      <c r="AG343" s="197"/>
      <c r="AH343" s="197"/>
      <c r="AI343" s="197"/>
      <c r="AJ343" s="197"/>
      <c r="AK343" s="197"/>
      <c r="AL343" s="197"/>
      <c r="AM343" s="197"/>
      <c r="AN343" s="197"/>
      <c r="AO343" s="197"/>
    </row>
    <row r="344" spans="1:41" ht="12.75" customHeight="1" x14ac:dyDescent="0.25">
      <c r="A344" s="197"/>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c r="AF344" s="197"/>
      <c r="AG344" s="197"/>
      <c r="AH344" s="197"/>
      <c r="AI344" s="197"/>
      <c r="AJ344" s="197"/>
      <c r="AK344" s="197"/>
      <c r="AL344" s="197"/>
      <c r="AM344" s="197"/>
      <c r="AN344" s="197"/>
      <c r="AO344" s="197"/>
    </row>
    <row r="345" spans="1:41" ht="12.75" customHeight="1" x14ac:dyDescent="0.25">
      <c r="A345" s="197"/>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c r="AI345" s="197"/>
      <c r="AJ345" s="197"/>
      <c r="AK345" s="197"/>
      <c r="AL345" s="197"/>
      <c r="AM345" s="197"/>
      <c r="AN345" s="197"/>
      <c r="AO345" s="197"/>
    </row>
    <row r="346" spans="1:41" ht="12.75" customHeight="1" x14ac:dyDescent="0.25">
      <c r="A346" s="197"/>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c r="AA346" s="197"/>
      <c r="AB346" s="197"/>
      <c r="AC346" s="197"/>
      <c r="AD346" s="197"/>
      <c r="AE346" s="197"/>
      <c r="AF346" s="197"/>
      <c r="AG346" s="197"/>
      <c r="AH346" s="197"/>
      <c r="AI346" s="197"/>
      <c r="AJ346" s="197"/>
      <c r="AK346" s="197"/>
      <c r="AL346" s="197"/>
      <c r="AM346" s="197"/>
      <c r="AN346" s="197"/>
      <c r="AO346" s="197"/>
    </row>
    <row r="347" spans="1:41" ht="12.75" customHeight="1" x14ac:dyDescent="0.25">
      <c r="A347" s="197"/>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c r="AA347" s="197"/>
      <c r="AB347" s="197"/>
      <c r="AC347" s="197"/>
      <c r="AD347" s="197"/>
      <c r="AE347" s="197"/>
      <c r="AF347" s="197"/>
      <c r="AG347" s="197"/>
      <c r="AH347" s="197"/>
      <c r="AI347" s="197"/>
      <c r="AJ347" s="197"/>
      <c r="AK347" s="197"/>
      <c r="AL347" s="197"/>
      <c r="AM347" s="197"/>
      <c r="AN347" s="197"/>
      <c r="AO347" s="197"/>
    </row>
    <row r="348" spans="1:41" ht="12.75" customHeight="1" x14ac:dyDescent="0.25">
      <c r="A348" s="197"/>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c r="AB348" s="197"/>
      <c r="AC348" s="197"/>
      <c r="AD348" s="197"/>
      <c r="AE348" s="197"/>
      <c r="AF348" s="197"/>
      <c r="AG348" s="197"/>
      <c r="AH348" s="197"/>
      <c r="AI348" s="197"/>
      <c r="AJ348" s="197"/>
      <c r="AK348" s="197"/>
      <c r="AL348" s="197"/>
      <c r="AM348" s="197"/>
      <c r="AN348" s="197"/>
      <c r="AO348" s="197"/>
    </row>
    <row r="349" spans="1:41" ht="12.75" customHeight="1" x14ac:dyDescent="0.25">
      <c r="A349" s="197"/>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c r="AA349" s="197"/>
      <c r="AB349" s="197"/>
      <c r="AC349" s="197"/>
      <c r="AD349" s="197"/>
      <c r="AE349" s="197"/>
      <c r="AF349" s="197"/>
      <c r="AG349" s="197"/>
      <c r="AH349" s="197"/>
      <c r="AI349" s="197"/>
      <c r="AJ349" s="197"/>
      <c r="AK349" s="197"/>
      <c r="AL349" s="197"/>
      <c r="AM349" s="197"/>
      <c r="AN349" s="197"/>
      <c r="AO349" s="197"/>
    </row>
    <row r="350" spans="1:41" ht="12.75" customHeight="1" x14ac:dyDescent="0.25">
      <c r="A350" s="197"/>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c r="AB350" s="197"/>
      <c r="AC350" s="197"/>
      <c r="AD350" s="197"/>
      <c r="AE350" s="197"/>
      <c r="AF350" s="197"/>
      <c r="AG350" s="197"/>
      <c r="AH350" s="197"/>
      <c r="AI350" s="197"/>
      <c r="AJ350" s="197"/>
      <c r="AK350" s="197"/>
      <c r="AL350" s="197"/>
      <c r="AM350" s="197"/>
      <c r="AN350" s="197"/>
      <c r="AO350" s="197"/>
    </row>
    <row r="351" spans="1:41" ht="12.75" customHeight="1" x14ac:dyDescent="0.25">
      <c r="A351" s="197"/>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c r="AN351" s="197"/>
      <c r="AO351" s="197"/>
    </row>
    <row r="352" spans="1:41" ht="12.75" customHeight="1" x14ac:dyDescent="0.25">
      <c r="A352" s="197"/>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row>
    <row r="353" spans="1:41" ht="12.75" customHeight="1" x14ac:dyDescent="0.25">
      <c r="A353" s="197"/>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7"/>
      <c r="AN353" s="197"/>
      <c r="AO353" s="197"/>
    </row>
    <row r="354" spans="1:41" ht="12.75" customHeight="1" x14ac:dyDescent="0.25">
      <c r="A354" s="197"/>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c r="AB354" s="197"/>
      <c r="AC354" s="197"/>
      <c r="AD354" s="197"/>
      <c r="AE354" s="197"/>
      <c r="AF354" s="197"/>
      <c r="AG354" s="197"/>
      <c r="AH354" s="197"/>
      <c r="AI354" s="197"/>
      <c r="AJ354" s="197"/>
      <c r="AK354" s="197"/>
      <c r="AL354" s="197"/>
      <c r="AM354" s="197"/>
      <c r="AN354" s="197"/>
      <c r="AO354" s="197"/>
    </row>
    <row r="355" spans="1:41" ht="12.75" customHeight="1" x14ac:dyDescent="0.25">
      <c r="A355" s="197"/>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97"/>
      <c r="AE355" s="197"/>
      <c r="AF355" s="197"/>
      <c r="AG355" s="197"/>
      <c r="AH355" s="197"/>
      <c r="AI355" s="197"/>
      <c r="AJ355" s="197"/>
      <c r="AK355" s="197"/>
      <c r="AL355" s="197"/>
      <c r="AM355" s="197"/>
      <c r="AN355" s="197"/>
      <c r="AO355" s="197"/>
    </row>
    <row r="356" spans="1:41" ht="12.75" customHeight="1" x14ac:dyDescent="0.25">
      <c r="A356" s="197"/>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c r="AA356" s="197"/>
      <c r="AB356" s="197"/>
      <c r="AC356" s="197"/>
      <c r="AD356" s="197"/>
      <c r="AE356" s="197"/>
      <c r="AF356" s="197"/>
      <c r="AG356" s="197"/>
      <c r="AH356" s="197"/>
      <c r="AI356" s="197"/>
      <c r="AJ356" s="197"/>
      <c r="AK356" s="197"/>
      <c r="AL356" s="197"/>
      <c r="AM356" s="197"/>
      <c r="AN356" s="197"/>
      <c r="AO356" s="197"/>
    </row>
    <row r="357" spans="1:41" ht="12.75" customHeight="1" x14ac:dyDescent="0.25">
      <c r="A357" s="197"/>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c r="AF357" s="197"/>
      <c r="AG357" s="197"/>
      <c r="AH357" s="197"/>
      <c r="AI357" s="197"/>
      <c r="AJ357" s="197"/>
      <c r="AK357" s="197"/>
      <c r="AL357" s="197"/>
      <c r="AM357" s="197"/>
      <c r="AN357" s="197"/>
      <c r="AO357" s="197"/>
    </row>
    <row r="358" spans="1:41" ht="12.75" customHeight="1" x14ac:dyDescent="0.25">
      <c r="A358" s="197"/>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c r="AA358" s="197"/>
      <c r="AB358" s="197"/>
      <c r="AC358" s="197"/>
      <c r="AD358" s="197"/>
      <c r="AE358" s="197"/>
      <c r="AF358" s="197"/>
      <c r="AG358" s="197"/>
      <c r="AH358" s="197"/>
      <c r="AI358" s="197"/>
      <c r="AJ358" s="197"/>
      <c r="AK358" s="197"/>
      <c r="AL358" s="197"/>
      <c r="AM358" s="197"/>
      <c r="AN358" s="197"/>
      <c r="AO358" s="197"/>
    </row>
    <row r="359" spans="1:41" ht="12.75" customHeight="1" x14ac:dyDescent="0.25">
      <c r="A359" s="197"/>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c r="AB359" s="197"/>
      <c r="AC359" s="197"/>
      <c r="AD359" s="197"/>
      <c r="AE359" s="197"/>
      <c r="AF359" s="197"/>
      <c r="AG359" s="197"/>
      <c r="AH359" s="197"/>
      <c r="AI359" s="197"/>
      <c r="AJ359" s="197"/>
      <c r="AK359" s="197"/>
      <c r="AL359" s="197"/>
      <c r="AM359" s="197"/>
      <c r="AN359" s="197"/>
      <c r="AO359" s="197"/>
    </row>
    <row r="360" spans="1:41" ht="12.75" customHeight="1" x14ac:dyDescent="0.25">
      <c r="A360" s="197"/>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c r="AA360" s="197"/>
      <c r="AB360" s="197"/>
      <c r="AC360" s="197"/>
      <c r="AD360" s="197"/>
      <c r="AE360" s="197"/>
      <c r="AF360" s="197"/>
      <c r="AG360" s="197"/>
      <c r="AH360" s="197"/>
      <c r="AI360" s="197"/>
      <c r="AJ360" s="197"/>
      <c r="AK360" s="197"/>
      <c r="AL360" s="197"/>
      <c r="AM360" s="197"/>
      <c r="AN360" s="197"/>
      <c r="AO360" s="197"/>
    </row>
    <row r="361" spans="1:41" ht="12.75" customHeight="1" x14ac:dyDescent="0.25">
      <c r="A361" s="197"/>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c r="AA361" s="197"/>
      <c r="AB361" s="197"/>
      <c r="AC361" s="197"/>
      <c r="AD361" s="197"/>
      <c r="AE361" s="197"/>
      <c r="AF361" s="197"/>
      <c r="AG361" s="197"/>
      <c r="AH361" s="197"/>
      <c r="AI361" s="197"/>
      <c r="AJ361" s="197"/>
      <c r="AK361" s="197"/>
      <c r="AL361" s="197"/>
      <c r="AM361" s="197"/>
      <c r="AN361" s="197"/>
      <c r="AO361" s="197"/>
    </row>
    <row r="362" spans="1:41" ht="12.75" customHeight="1" x14ac:dyDescent="0.25">
      <c r="A362" s="197"/>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c r="AA362" s="197"/>
      <c r="AB362" s="197"/>
      <c r="AC362" s="197"/>
      <c r="AD362" s="197"/>
      <c r="AE362" s="197"/>
      <c r="AF362" s="197"/>
      <c r="AG362" s="197"/>
      <c r="AH362" s="197"/>
      <c r="AI362" s="197"/>
      <c r="AJ362" s="197"/>
      <c r="AK362" s="197"/>
      <c r="AL362" s="197"/>
      <c r="AM362" s="197"/>
      <c r="AN362" s="197"/>
      <c r="AO362" s="197"/>
    </row>
    <row r="363" spans="1:41" ht="12.75" customHeight="1" x14ac:dyDescent="0.25">
      <c r="A363" s="197"/>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c r="AA363" s="197"/>
      <c r="AB363" s="197"/>
      <c r="AC363" s="197"/>
      <c r="AD363" s="197"/>
      <c r="AE363" s="197"/>
      <c r="AF363" s="197"/>
      <c r="AG363" s="197"/>
      <c r="AH363" s="197"/>
      <c r="AI363" s="197"/>
      <c r="AJ363" s="197"/>
      <c r="AK363" s="197"/>
      <c r="AL363" s="197"/>
      <c r="AM363" s="197"/>
      <c r="AN363" s="197"/>
      <c r="AO363" s="197"/>
    </row>
    <row r="364" spans="1:41" ht="12.75" customHeight="1" x14ac:dyDescent="0.25">
      <c r="A364" s="197"/>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c r="AB364" s="197"/>
      <c r="AC364" s="197"/>
      <c r="AD364" s="197"/>
      <c r="AE364" s="197"/>
      <c r="AF364" s="197"/>
      <c r="AG364" s="197"/>
      <c r="AH364" s="197"/>
      <c r="AI364" s="197"/>
      <c r="AJ364" s="197"/>
      <c r="AK364" s="197"/>
      <c r="AL364" s="197"/>
      <c r="AM364" s="197"/>
      <c r="AN364" s="197"/>
      <c r="AO364" s="197"/>
    </row>
    <row r="365" spans="1:41" ht="12.75" customHeight="1" x14ac:dyDescent="0.25">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c r="AA365" s="197"/>
      <c r="AB365" s="197"/>
      <c r="AC365" s="197"/>
      <c r="AD365" s="197"/>
      <c r="AE365" s="197"/>
      <c r="AF365" s="197"/>
      <c r="AG365" s="197"/>
      <c r="AH365" s="197"/>
      <c r="AI365" s="197"/>
      <c r="AJ365" s="197"/>
      <c r="AK365" s="197"/>
      <c r="AL365" s="197"/>
      <c r="AM365" s="197"/>
      <c r="AN365" s="197"/>
      <c r="AO365" s="197"/>
    </row>
    <row r="366" spans="1:41" ht="12.75" customHeight="1" x14ac:dyDescent="0.25">
      <c r="A366" s="197"/>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c r="AA366" s="197"/>
      <c r="AB366" s="197"/>
      <c r="AC366" s="197"/>
      <c r="AD366" s="197"/>
      <c r="AE366" s="197"/>
      <c r="AF366" s="197"/>
      <c r="AG366" s="197"/>
      <c r="AH366" s="197"/>
      <c r="AI366" s="197"/>
      <c r="AJ366" s="197"/>
      <c r="AK366" s="197"/>
      <c r="AL366" s="197"/>
      <c r="AM366" s="197"/>
      <c r="AN366" s="197"/>
      <c r="AO366" s="197"/>
    </row>
    <row r="367" spans="1:41" ht="12.75" customHeight="1" x14ac:dyDescent="0.25">
      <c r="A367" s="197"/>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row>
    <row r="368" spans="1:41" ht="12.75" customHeight="1" x14ac:dyDescent="0.25">
      <c r="A368" s="197"/>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row>
    <row r="369" spans="1:41" ht="12.75" customHeight="1" x14ac:dyDescent="0.25">
      <c r="A369" s="197"/>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row>
    <row r="370" spans="1:41" ht="12.75" customHeight="1" x14ac:dyDescent="0.25">
      <c r="A370" s="197"/>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row>
    <row r="371" spans="1:41" ht="12.75" customHeight="1" x14ac:dyDescent="0.25">
      <c r="A371" s="197"/>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row>
    <row r="372" spans="1:41" ht="12.75" customHeight="1" x14ac:dyDescent="0.25">
      <c r="A372" s="197"/>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c r="AN372" s="197"/>
      <c r="AO372" s="197"/>
    </row>
    <row r="373" spans="1:41" ht="12.75" customHeight="1" x14ac:dyDescent="0.25">
      <c r="A373" s="197"/>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7"/>
      <c r="AN373" s="197"/>
      <c r="AO373" s="197"/>
    </row>
    <row r="374" spans="1:41" ht="12.75" customHeight="1" x14ac:dyDescent="0.25">
      <c r="A374" s="197"/>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c r="AN374" s="197"/>
      <c r="AO374" s="197"/>
    </row>
    <row r="375" spans="1:41" ht="12.75" customHeight="1" x14ac:dyDescent="0.25">
      <c r="A375" s="197"/>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c r="AA375" s="197"/>
      <c r="AB375" s="197"/>
      <c r="AC375" s="197"/>
      <c r="AD375" s="197"/>
      <c r="AE375" s="197"/>
      <c r="AF375" s="197"/>
      <c r="AG375" s="197"/>
      <c r="AH375" s="197"/>
      <c r="AI375" s="197"/>
      <c r="AJ375" s="197"/>
      <c r="AK375" s="197"/>
      <c r="AL375" s="197"/>
      <c r="AM375" s="197"/>
      <c r="AN375" s="197"/>
      <c r="AO375" s="197"/>
    </row>
    <row r="376" spans="1:41" ht="12.75" customHeight="1" x14ac:dyDescent="0.25">
      <c r="A376" s="197"/>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c r="AA376" s="197"/>
      <c r="AB376" s="197"/>
      <c r="AC376" s="197"/>
      <c r="AD376" s="197"/>
      <c r="AE376" s="197"/>
      <c r="AF376" s="197"/>
      <c r="AG376" s="197"/>
      <c r="AH376" s="197"/>
      <c r="AI376" s="197"/>
      <c r="AJ376" s="197"/>
      <c r="AK376" s="197"/>
      <c r="AL376" s="197"/>
      <c r="AM376" s="197"/>
      <c r="AN376" s="197"/>
      <c r="AO376" s="197"/>
    </row>
    <row r="377" spans="1:41" ht="12.75" customHeight="1" x14ac:dyDescent="0.25">
      <c r="A377" s="197"/>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197"/>
      <c r="AE377" s="197"/>
      <c r="AF377" s="197"/>
      <c r="AG377" s="197"/>
      <c r="AH377" s="197"/>
      <c r="AI377" s="197"/>
      <c r="AJ377" s="197"/>
      <c r="AK377" s="197"/>
      <c r="AL377" s="197"/>
      <c r="AM377" s="197"/>
      <c r="AN377" s="197"/>
      <c r="AO377" s="197"/>
    </row>
    <row r="378" spans="1:41" ht="12.75" customHeight="1" x14ac:dyDescent="0.25">
      <c r="A378" s="197"/>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7"/>
      <c r="AE378" s="197"/>
      <c r="AF378" s="197"/>
      <c r="AG378" s="197"/>
      <c r="AH378" s="197"/>
      <c r="AI378" s="197"/>
      <c r="AJ378" s="197"/>
      <c r="AK378" s="197"/>
      <c r="AL378" s="197"/>
      <c r="AM378" s="197"/>
      <c r="AN378" s="197"/>
      <c r="AO378" s="197"/>
    </row>
    <row r="379" spans="1:41" ht="12.75" customHeight="1" x14ac:dyDescent="0.25">
      <c r="A379" s="197"/>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c r="AA379" s="197"/>
      <c r="AB379" s="197"/>
      <c r="AC379" s="197"/>
      <c r="AD379" s="197"/>
      <c r="AE379" s="197"/>
      <c r="AF379" s="197"/>
      <c r="AG379" s="197"/>
      <c r="AH379" s="197"/>
      <c r="AI379" s="197"/>
      <c r="AJ379" s="197"/>
      <c r="AK379" s="197"/>
      <c r="AL379" s="197"/>
      <c r="AM379" s="197"/>
      <c r="AN379" s="197"/>
      <c r="AO379" s="197"/>
    </row>
    <row r="380" spans="1:41" ht="12.75" customHeight="1" x14ac:dyDescent="0.25">
      <c r="A380" s="197"/>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c r="AA380" s="197"/>
      <c r="AB380" s="197"/>
      <c r="AC380" s="197"/>
      <c r="AD380" s="197"/>
      <c r="AE380" s="197"/>
      <c r="AF380" s="197"/>
      <c r="AG380" s="197"/>
      <c r="AH380" s="197"/>
      <c r="AI380" s="197"/>
      <c r="AJ380" s="197"/>
      <c r="AK380" s="197"/>
      <c r="AL380" s="197"/>
      <c r="AM380" s="197"/>
      <c r="AN380" s="197"/>
      <c r="AO380" s="197"/>
    </row>
    <row r="381" spans="1:41" ht="12.75" customHeight="1" x14ac:dyDescent="0.25">
      <c r="A381" s="197"/>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c r="AA381" s="197"/>
      <c r="AB381" s="197"/>
      <c r="AC381" s="197"/>
      <c r="AD381" s="197"/>
      <c r="AE381" s="197"/>
      <c r="AF381" s="197"/>
      <c r="AG381" s="197"/>
      <c r="AH381" s="197"/>
      <c r="AI381" s="197"/>
      <c r="AJ381" s="197"/>
      <c r="AK381" s="197"/>
      <c r="AL381" s="197"/>
      <c r="AM381" s="197"/>
      <c r="AN381" s="197"/>
      <c r="AO381" s="197"/>
    </row>
    <row r="382" spans="1:41" ht="12.75" customHeight="1" x14ac:dyDescent="0.25">
      <c r="A382" s="197"/>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c r="AA382" s="197"/>
      <c r="AB382" s="197"/>
      <c r="AC382" s="197"/>
      <c r="AD382" s="197"/>
      <c r="AE382" s="197"/>
      <c r="AF382" s="197"/>
      <c r="AG382" s="197"/>
      <c r="AH382" s="197"/>
      <c r="AI382" s="197"/>
      <c r="AJ382" s="197"/>
      <c r="AK382" s="197"/>
      <c r="AL382" s="197"/>
      <c r="AM382" s="197"/>
      <c r="AN382" s="197"/>
      <c r="AO382" s="197"/>
    </row>
    <row r="383" spans="1:41" ht="12.75" customHeight="1" x14ac:dyDescent="0.25">
      <c r="A383" s="197"/>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c r="AA383" s="197"/>
      <c r="AB383" s="197"/>
      <c r="AC383" s="197"/>
      <c r="AD383" s="197"/>
      <c r="AE383" s="197"/>
      <c r="AF383" s="197"/>
      <c r="AG383" s="197"/>
      <c r="AH383" s="197"/>
      <c r="AI383" s="197"/>
      <c r="AJ383" s="197"/>
      <c r="AK383" s="197"/>
      <c r="AL383" s="197"/>
      <c r="AM383" s="197"/>
      <c r="AN383" s="197"/>
      <c r="AO383" s="197"/>
    </row>
    <row r="384" spans="1:41" ht="12.75" customHeight="1" x14ac:dyDescent="0.25">
      <c r="A384" s="197"/>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c r="AB384" s="197"/>
      <c r="AC384" s="197"/>
      <c r="AD384" s="197"/>
      <c r="AE384" s="197"/>
      <c r="AF384" s="197"/>
      <c r="AG384" s="197"/>
      <c r="AH384" s="197"/>
      <c r="AI384" s="197"/>
      <c r="AJ384" s="197"/>
      <c r="AK384" s="197"/>
      <c r="AL384" s="197"/>
      <c r="AM384" s="197"/>
      <c r="AN384" s="197"/>
      <c r="AO384" s="197"/>
    </row>
    <row r="385" spans="1:41" ht="12.75" customHeight="1" x14ac:dyDescent="0.25">
      <c r="A385" s="197"/>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c r="AA385" s="197"/>
      <c r="AB385" s="197"/>
      <c r="AC385" s="197"/>
      <c r="AD385" s="197"/>
      <c r="AE385" s="197"/>
      <c r="AF385" s="197"/>
      <c r="AG385" s="197"/>
      <c r="AH385" s="197"/>
      <c r="AI385" s="197"/>
      <c r="AJ385" s="197"/>
      <c r="AK385" s="197"/>
      <c r="AL385" s="197"/>
      <c r="AM385" s="197"/>
      <c r="AN385" s="197"/>
      <c r="AO385" s="197"/>
    </row>
    <row r="386" spans="1:41" ht="12.75" customHeight="1" x14ac:dyDescent="0.25">
      <c r="A386" s="197"/>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c r="AA386" s="197"/>
      <c r="AB386" s="197"/>
      <c r="AC386" s="197"/>
      <c r="AD386" s="197"/>
      <c r="AE386" s="197"/>
      <c r="AF386" s="197"/>
      <c r="AG386" s="197"/>
      <c r="AH386" s="197"/>
      <c r="AI386" s="197"/>
      <c r="AJ386" s="197"/>
      <c r="AK386" s="197"/>
      <c r="AL386" s="197"/>
      <c r="AM386" s="197"/>
      <c r="AN386" s="197"/>
      <c r="AO386" s="197"/>
    </row>
    <row r="387" spans="1:41" ht="12.75" customHeight="1" x14ac:dyDescent="0.25">
      <c r="A387" s="197"/>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c r="AA387" s="197"/>
      <c r="AB387" s="197"/>
      <c r="AC387" s="197"/>
      <c r="AD387" s="197"/>
      <c r="AE387" s="197"/>
      <c r="AF387" s="197"/>
      <c r="AG387" s="197"/>
      <c r="AH387" s="197"/>
      <c r="AI387" s="197"/>
      <c r="AJ387" s="197"/>
      <c r="AK387" s="197"/>
      <c r="AL387" s="197"/>
      <c r="AM387" s="197"/>
      <c r="AN387" s="197"/>
      <c r="AO387" s="197"/>
    </row>
    <row r="388" spans="1:41" ht="12.75" customHeight="1" x14ac:dyDescent="0.25">
      <c r="A388" s="197"/>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c r="AA388" s="197"/>
      <c r="AB388" s="197"/>
      <c r="AC388" s="197"/>
      <c r="AD388" s="197"/>
      <c r="AE388" s="197"/>
      <c r="AF388" s="197"/>
      <c r="AG388" s="197"/>
      <c r="AH388" s="197"/>
      <c r="AI388" s="197"/>
      <c r="AJ388" s="197"/>
      <c r="AK388" s="197"/>
      <c r="AL388" s="197"/>
      <c r="AM388" s="197"/>
      <c r="AN388" s="197"/>
      <c r="AO388" s="197"/>
    </row>
    <row r="389" spans="1:41" ht="12.75" customHeight="1" x14ac:dyDescent="0.25">
      <c r="A389" s="197"/>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c r="AE389" s="197"/>
      <c r="AF389" s="197"/>
      <c r="AG389" s="197"/>
      <c r="AH389" s="197"/>
      <c r="AI389" s="197"/>
      <c r="AJ389" s="197"/>
      <c r="AK389" s="197"/>
      <c r="AL389" s="197"/>
      <c r="AM389" s="197"/>
      <c r="AN389" s="197"/>
      <c r="AO389" s="197"/>
    </row>
    <row r="390" spans="1:41" ht="12.75" customHeight="1" x14ac:dyDescent="0.25">
      <c r="A390" s="197"/>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c r="AB390" s="197"/>
      <c r="AC390" s="197"/>
      <c r="AD390" s="197"/>
      <c r="AE390" s="197"/>
      <c r="AF390" s="197"/>
      <c r="AG390" s="197"/>
      <c r="AH390" s="197"/>
      <c r="AI390" s="197"/>
      <c r="AJ390" s="197"/>
      <c r="AK390" s="197"/>
      <c r="AL390" s="197"/>
      <c r="AM390" s="197"/>
      <c r="AN390" s="197"/>
      <c r="AO390" s="197"/>
    </row>
    <row r="391" spans="1:41" ht="12.75" customHeight="1" x14ac:dyDescent="0.25">
      <c r="A391" s="197"/>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7"/>
      <c r="AN391" s="197"/>
      <c r="AO391" s="197"/>
    </row>
    <row r="392" spans="1:41" ht="12.75" customHeight="1" x14ac:dyDescent="0.25">
      <c r="A392" s="197"/>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c r="AA392" s="197"/>
      <c r="AB392" s="197"/>
      <c r="AC392" s="197"/>
      <c r="AD392" s="197"/>
      <c r="AE392" s="197"/>
      <c r="AF392" s="197"/>
      <c r="AG392" s="197"/>
      <c r="AH392" s="197"/>
      <c r="AI392" s="197"/>
      <c r="AJ392" s="197"/>
      <c r="AK392" s="197"/>
      <c r="AL392" s="197"/>
      <c r="AM392" s="197"/>
      <c r="AN392" s="197"/>
      <c r="AO392" s="197"/>
    </row>
    <row r="393" spans="1:41" ht="12.75" customHeight="1" x14ac:dyDescent="0.25">
      <c r="A393" s="197"/>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7"/>
      <c r="AN393" s="197"/>
      <c r="AO393" s="197"/>
    </row>
    <row r="394" spans="1:41" ht="12.75" customHeight="1" x14ac:dyDescent="0.25">
      <c r="A394" s="197"/>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c r="AA394" s="197"/>
      <c r="AB394" s="197"/>
      <c r="AC394" s="197"/>
      <c r="AD394" s="197"/>
      <c r="AE394" s="197"/>
      <c r="AF394" s="197"/>
      <c r="AG394" s="197"/>
      <c r="AH394" s="197"/>
      <c r="AI394" s="197"/>
      <c r="AJ394" s="197"/>
      <c r="AK394" s="197"/>
      <c r="AL394" s="197"/>
      <c r="AM394" s="197"/>
      <c r="AN394" s="197"/>
      <c r="AO394" s="197"/>
    </row>
    <row r="395" spans="1:41" ht="12.75" customHeight="1" x14ac:dyDescent="0.25">
      <c r="A395" s="197"/>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c r="AA395" s="197"/>
      <c r="AB395" s="197"/>
      <c r="AC395" s="197"/>
      <c r="AD395" s="197"/>
      <c r="AE395" s="197"/>
      <c r="AF395" s="197"/>
      <c r="AG395" s="197"/>
      <c r="AH395" s="197"/>
      <c r="AI395" s="197"/>
      <c r="AJ395" s="197"/>
      <c r="AK395" s="197"/>
      <c r="AL395" s="197"/>
      <c r="AM395" s="197"/>
      <c r="AN395" s="197"/>
      <c r="AO395" s="197"/>
    </row>
    <row r="396" spans="1:41" ht="12.75" customHeight="1" x14ac:dyDescent="0.25">
      <c r="A396" s="197"/>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c r="AA396" s="197"/>
      <c r="AB396" s="197"/>
      <c r="AC396" s="197"/>
      <c r="AD396" s="197"/>
      <c r="AE396" s="197"/>
      <c r="AF396" s="197"/>
      <c r="AG396" s="197"/>
      <c r="AH396" s="197"/>
      <c r="AI396" s="197"/>
      <c r="AJ396" s="197"/>
      <c r="AK396" s="197"/>
      <c r="AL396" s="197"/>
      <c r="AM396" s="197"/>
      <c r="AN396" s="197"/>
      <c r="AO396" s="197"/>
    </row>
    <row r="397" spans="1:41" ht="12.75" customHeight="1" x14ac:dyDescent="0.25">
      <c r="A397" s="197"/>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c r="AA397" s="197"/>
      <c r="AB397" s="197"/>
      <c r="AC397" s="197"/>
      <c r="AD397" s="197"/>
      <c r="AE397" s="197"/>
      <c r="AF397" s="197"/>
      <c r="AG397" s="197"/>
      <c r="AH397" s="197"/>
      <c r="AI397" s="197"/>
      <c r="AJ397" s="197"/>
      <c r="AK397" s="197"/>
      <c r="AL397" s="197"/>
      <c r="AM397" s="197"/>
      <c r="AN397" s="197"/>
      <c r="AO397" s="197"/>
    </row>
    <row r="398" spans="1:41" ht="12.75" customHeight="1" x14ac:dyDescent="0.25">
      <c r="A398" s="197"/>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c r="AA398" s="197"/>
      <c r="AB398" s="197"/>
      <c r="AC398" s="197"/>
      <c r="AD398" s="197"/>
      <c r="AE398" s="197"/>
      <c r="AF398" s="197"/>
      <c r="AG398" s="197"/>
      <c r="AH398" s="197"/>
      <c r="AI398" s="197"/>
      <c r="AJ398" s="197"/>
      <c r="AK398" s="197"/>
      <c r="AL398" s="197"/>
      <c r="AM398" s="197"/>
      <c r="AN398" s="197"/>
      <c r="AO398" s="197"/>
    </row>
    <row r="399" spans="1:41" ht="12.75" customHeight="1" x14ac:dyDescent="0.25">
      <c r="A399" s="197"/>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c r="AA399" s="197"/>
      <c r="AB399" s="197"/>
      <c r="AC399" s="197"/>
      <c r="AD399" s="197"/>
      <c r="AE399" s="197"/>
      <c r="AF399" s="197"/>
      <c r="AG399" s="197"/>
      <c r="AH399" s="197"/>
      <c r="AI399" s="197"/>
      <c r="AJ399" s="197"/>
      <c r="AK399" s="197"/>
      <c r="AL399" s="197"/>
      <c r="AM399" s="197"/>
      <c r="AN399" s="197"/>
      <c r="AO399" s="197"/>
    </row>
    <row r="400" spans="1:41" ht="12.75" customHeight="1" x14ac:dyDescent="0.25">
      <c r="A400" s="197"/>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7"/>
      <c r="AL400" s="197"/>
      <c r="AM400" s="197"/>
      <c r="AN400" s="197"/>
      <c r="AO400" s="197"/>
    </row>
    <row r="401" spans="1:41" ht="12.75" customHeight="1" x14ac:dyDescent="0.25">
      <c r="A401" s="197"/>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c r="AA401" s="197"/>
      <c r="AB401" s="197"/>
      <c r="AC401" s="197"/>
      <c r="AD401" s="197"/>
      <c r="AE401" s="197"/>
      <c r="AF401" s="197"/>
      <c r="AG401" s="197"/>
      <c r="AH401" s="197"/>
      <c r="AI401" s="197"/>
      <c r="AJ401" s="197"/>
      <c r="AK401" s="197"/>
      <c r="AL401" s="197"/>
      <c r="AM401" s="197"/>
      <c r="AN401" s="197"/>
      <c r="AO401" s="197"/>
    </row>
    <row r="402" spans="1:41" ht="12.75" customHeight="1" x14ac:dyDescent="0.25">
      <c r="A402" s="197"/>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c r="AF402" s="197"/>
      <c r="AG402" s="197"/>
      <c r="AH402" s="197"/>
      <c r="AI402" s="197"/>
      <c r="AJ402" s="197"/>
      <c r="AK402" s="197"/>
      <c r="AL402" s="197"/>
      <c r="AM402" s="197"/>
      <c r="AN402" s="197"/>
      <c r="AO402" s="197"/>
    </row>
    <row r="403" spans="1:41" ht="12.75" customHeight="1" x14ac:dyDescent="0.25">
      <c r="A403" s="197"/>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c r="AA403" s="197"/>
      <c r="AB403" s="197"/>
      <c r="AC403" s="197"/>
      <c r="AD403" s="197"/>
      <c r="AE403" s="197"/>
      <c r="AF403" s="197"/>
      <c r="AG403" s="197"/>
      <c r="AH403" s="197"/>
      <c r="AI403" s="197"/>
      <c r="AJ403" s="197"/>
      <c r="AK403" s="197"/>
      <c r="AL403" s="197"/>
      <c r="AM403" s="197"/>
      <c r="AN403" s="197"/>
      <c r="AO403" s="197"/>
    </row>
    <row r="404" spans="1:41" ht="12.75" customHeight="1" x14ac:dyDescent="0.25">
      <c r="A404" s="197"/>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c r="AA404" s="197"/>
      <c r="AB404" s="197"/>
      <c r="AC404" s="197"/>
      <c r="AD404" s="197"/>
      <c r="AE404" s="197"/>
      <c r="AF404" s="197"/>
      <c r="AG404" s="197"/>
      <c r="AH404" s="197"/>
      <c r="AI404" s="197"/>
      <c r="AJ404" s="197"/>
      <c r="AK404" s="197"/>
      <c r="AL404" s="197"/>
      <c r="AM404" s="197"/>
      <c r="AN404" s="197"/>
      <c r="AO404" s="197"/>
    </row>
    <row r="405" spans="1:41" ht="12.75" customHeight="1" x14ac:dyDescent="0.25">
      <c r="A405" s="197"/>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c r="AA405" s="197"/>
      <c r="AB405" s="197"/>
      <c r="AC405" s="197"/>
      <c r="AD405" s="197"/>
      <c r="AE405" s="197"/>
      <c r="AF405" s="197"/>
      <c r="AG405" s="197"/>
      <c r="AH405" s="197"/>
      <c r="AI405" s="197"/>
      <c r="AJ405" s="197"/>
      <c r="AK405" s="197"/>
      <c r="AL405" s="197"/>
      <c r="AM405" s="197"/>
      <c r="AN405" s="197"/>
      <c r="AO405" s="197"/>
    </row>
    <row r="406" spans="1:41" ht="12.75" customHeight="1" x14ac:dyDescent="0.25">
      <c r="A406" s="197"/>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c r="AA406" s="197"/>
      <c r="AB406" s="197"/>
      <c r="AC406" s="197"/>
      <c r="AD406" s="197"/>
      <c r="AE406" s="197"/>
      <c r="AF406" s="197"/>
      <c r="AG406" s="197"/>
      <c r="AH406" s="197"/>
      <c r="AI406" s="197"/>
      <c r="AJ406" s="197"/>
      <c r="AK406" s="197"/>
      <c r="AL406" s="197"/>
      <c r="AM406" s="197"/>
      <c r="AN406" s="197"/>
      <c r="AO406" s="197"/>
    </row>
    <row r="407" spans="1:41" ht="12.75" customHeight="1" x14ac:dyDescent="0.25">
      <c r="A407" s="197"/>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c r="AA407" s="197"/>
      <c r="AB407" s="197"/>
      <c r="AC407" s="197"/>
      <c r="AD407" s="197"/>
      <c r="AE407" s="197"/>
      <c r="AF407" s="197"/>
      <c r="AG407" s="197"/>
      <c r="AH407" s="197"/>
      <c r="AI407" s="197"/>
      <c r="AJ407" s="197"/>
      <c r="AK407" s="197"/>
      <c r="AL407" s="197"/>
      <c r="AM407" s="197"/>
      <c r="AN407" s="197"/>
      <c r="AO407" s="197"/>
    </row>
    <row r="408" spans="1:41" ht="12.75" customHeight="1" x14ac:dyDescent="0.25">
      <c r="A408" s="197"/>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c r="AA408" s="197"/>
      <c r="AB408" s="197"/>
      <c r="AC408" s="197"/>
      <c r="AD408" s="197"/>
      <c r="AE408" s="197"/>
      <c r="AF408" s="197"/>
      <c r="AG408" s="197"/>
      <c r="AH408" s="197"/>
      <c r="AI408" s="197"/>
      <c r="AJ408" s="197"/>
      <c r="AK408" s="197"/>
      <c r="AL408" s="197"/>
      <c r="AM408" s="197"/>
      <c r="AN408" s="197"/>
      <c r="AO408" s="197"/>
    </row>
    <row r="409" spans="1:41" ht="12.75" customHeight="1" x14ac:dyDescent="0.25">
      <c r="A409" s="197"/>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c r="AA409" s="197"/>
      <c r="AB409" s="197"/>
      <c r="AC409" s="197"/>
      <c r="AD409" s="197"/>
      <c r="AE409" s="197"/>
      <c r="AF409" s="197"/>
      <c r="AG409" s="197"/>
      <c r="AH409" s="197"/>
      <c r="AI409" s="197"/>
      <c r="AJ409" s="197"/>
      <c r="AK409" s="197"/>
      <c r="AL409" s="197"/>
      <c r="AM409" s="197"/>
      <c r="AN409" s="197"/>
      <c r="AO409" s="197"/>
    </row>
    <row r="410" spans="1:41" ht="12.75" customHeight="1" x14ac:dyDescent="0.25">
      <c r="A410" s="197"/>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c r="AB410" s="197"/>
      <c r="AC410" s="197"/>
      <c r="AD410" s="197"/>
      <c r="AE410" s="197"/>
      <c r="AF410" s="197"/>
      <c r="AG410" s="197"/>
      <c r="AH410" s="197"/>
      <c r="AI410" s="197"/>
      <c r="AJ410" s="197"/>
      <c r="AK410" s="197"/>
      <c r="AL410" s="197"/>
      <c r="AM410" s="197"/>
      <c r="AN410" s="197"/>
      <c r="AO410" s="197"/>
    </row>
    <row r="411" spans="1:41" ht="12.75" customHeight="1" x14ac:dyDescent="0.25">
      <c r="A411" s="197"/>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c r="AA411" s="197"/>
      <c r="AB411" s="197"/>
      <c r="AC411" s="197"/>
      <c r="AD411" s="197"/>
      <c r="AE411" s="197"/>
      <c r="AF411" s="197"/>
      <c r="AG411" s="197"/>
      <c r="AH411" s="197"/>
      <c r="AI411" s="197"/>
      <c r="AJ411" s="197"/>
      <c r="AK411" s="197"/>
      <c r="AL411" s="197"/>
      <c r="AM411" s="197"/>
      <c r="AN411" s="197"/>
      <c r="AO411" s="197"/>
    </row>
    <row r="412" spans="1:41" ht="12.75" customHeight="1" x14ac:dyDescent="0.25">
      <c r="A412" s="197"/>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c r="AA412" s="197"/>
      <c r="AB412" s="197"/>
      <c r="AC412" s="197"/>
      <c r="AD412" s="197"/>
      <c r="AE412" s="197"/>
      <c r="AF412" s="197"/>
      <c r="AG412" s="197"/>
      <c r="AH412" s="197"/>
      <c r="AI412" s="197"/>
      <c r="AJ412" s="197"/>
      <c r="AK412" s="197"/>
      <c r="AL412" s="197"/>
      <c r="AM412" s="197"/>
      <c r="AN412" s="197"/>
      <c r="AO412" s="197"/>
    </row>
    <row r="413" spans="1:41" ht="12.75" customHeight="1" x14ac:dyDescent="0.25">
      <c r="A413" s="197"/>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c r="AA413" s="197"/>
      <c r="AB413" s="197"/>
      <c r="AC413" s="197"/>
      <c r="AD413" s="197"/>
      <c r="AE413" s="197"/>
      <c r="AF413" s="197"/>
      <c r="AG413" s="197"/>
      <c r="AH413" s="197"/>
      <c r="AI413" s="197"/>
      <c r="AJ413" s="197"/>
      <c r="AK413" s="197"/>
      <c r="AL413" s="197"/>
      <c r="AM413" s="197"/>
      <c r="AN413" s="197"/>
      <c r="AO413" s="197"/>
    </row>
    <row r="414" spans="1:41" ht="12.75" customHeight="1" x14ac:dyDescent="0.25">
      <c r="A414" s="197"/>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c r="AA414" s="197"/>
      <c r="AB414" s="197"/>
      <c r="AC414" s="197"/>
      <c r="AD414" s="197"/>
      <c r="AE414" s="197"/>
      <c r="AF414" s="197"/>
      <c r="AG414" s="197"/>
      <c r="AH414" s="197"/>
      <c r="AI414" s="197"/>
      <c r="AJ414" s="197"/>
      <c r="AK414" s="197"/>
      <c r="AL414" s="197"/>
      <c r="AM414" s="197"/>
      <c r="AN414" s="197"/>
      <c r="AO414" s="197"/>
    </row>
    <row r="415" spans="1:41" ht="12.75" customHeight="1" x14ac:dyDescent="0.25">
      <c r="A415" s="197"/>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c r="AA415" s="197"/>
      <c r="AB415" s="197"/>
      <c r="AC415" s="197"/>
      <c r="AD415" s="197"/>
      <c r="AE415" s="197"/>
      <c r="AF415" s="197"/>
      <c r="AG415" s="197"/>
      <c r="AH415" s="197"/>
      <c r="AI415" s="197"/>
      <c r="AJ415" s="197"/>
      <c r="AK415" s="197"/>
      <c r="AL415" s="197"/>
      <c r="AM415" s="197"/>
      <c r="AN415" s="197"/>
      <c r="AO415" s="197"/>
    </row>
    <row r="416" spans="1:41" ht="12.75" customHeight="1" x14ac:dyDescent="0.25">
      <c r="A416" s="197"/>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c r="AA416" s="197"/>
      <c r="AB416" s="197"/>
      <c r="AC416" s="197"/>
      <c r="AD416" s="197"/>
      <c r="AE416" s="197"/>
      <c r="AF416" s="197"/>
      <c r="AG416" s="197"/>
      <c r="AH416" s="197"/>
      <c r="AI416" s="197"/>
      <c r="AJ416" s="197"/>
      <c r="AK416" s="197"/>
      <c r="AL416" s="197"/>
      <c r="AM416" s="197"/>
      <c r="AN416" s="197"/>
      <c r="AO416" s="197"/>
    </row>
    <row r="417" spans="1:41" ht="12.75" customHeight="1" x14ac:dyDescent="0.25">
      <c r="A417" s="197"/>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c r="AA417" s="197"/>
      <c r="AB417" s="197"/>
      <c r="AC417" s="197"/>
      <c r="AD417" s="197"/>
      <c r="AE417" s="197"/>
      <c r="AF417" s="197"/>
      <c r="AG417" s="197"/>
      <c r="AH417" s="197"/>
      <c r="AI417" s="197"/>
      <c r="AJ417" s="197"/>
      <c r="AK417" s="197"/>
      <c r="AL417" s="197"/>
      <c r="AM417" s="197"/>
      <c r="AN417" s="197"/>
      <c r="AO417" s="197"/>
    </row>
    <row r="418" spans="1:41" ht="12.75" customHeight="1" x14ac:dyDescent="0.25">
      <c r="A418" s="197"/>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c r="AA418" s="197"/>
      <c r="AB418" s="197"/>
      <c r="AC418" s="197"/>
      <c r="AD418" s="197"/>
      <c r="AE418" s="197"/>
      <c r="AF418" s="197"/>
      <c r="AG418" s="197"/>
      <c r="AH418" s="197"/>
      <c r="AI418" s="197"/>
      <c r="AJ418" s="197"/>
      <c r="AK418" s="197"/>
      <c r="AL418" s="197"/>
      <c r="AM418" s="197"/>
      <c r="AN418" s="197"/>
      <c r="AO418" s="197"/>
    </row>
    <row r="419" spans="1:41" ht="12.75" customHeight="1" x14ac:dyDescent="0.25">
      <c r="A419" s="197"/>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c r="AA419" s="197"/>
      <c r="AB419" s="197"/>
      <c r="AC419" s="197"/>
      <c r="AD419" s="197"/>
      <c r="AE419" s="197"/>
      <c r="AF419" s="197"/>
      <c r="AG419" s="197"/>
      <c r="AH419" s="197"/>
      <c r="AI419" s="197"/>
      <c r="AJ419" s="197"/>
      <c r="AK419" s="197"/>
      <c r="AL419" s="197"/>
      <c r="AM419" s="197"/>
      <c r="AN419" s="197"/>
      <c r="AO419" s="197"/>
    </row>
    <row r="420" spans="1:41" ht="12.75" customHeight="1" x14ac:dyDescent="0.25">
      <c r="A420" s="197"/>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c r="AA420" s="197"/>
      <c r="AB420" s="197"/>
      <c r="AC420" s="197"/>
      <c r="AD420" s="197"/>
      <c r="AE420" s="197"/>
      <c r="AF420" s="197"/>
      <c r="AG420" s="197"/>
      <c r="AH420" s="197"/>
      <c r="AI420" s="197"/>
      <c r="AJ420" s="197"/>
      <c r="AK420" s="197"/>
      <c r="AL420" s="197"/>
      <c r="AM420" s="197"/>
      <c r="AN420" s="197"/>
      <c r="AO420" s="197"/>
    </row>
    <row r="421" spans="1:41" ht="12.75" customHeight="1" x14ac:dyDescent="0.25">
      <c r="A421" s="197"/>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c r="AA421" s="197"/>
      <c r="AB421" s="197"/>
      <c r="AC421" s="197"/>
      <c r="AD421" s="197"/>
      <c r="AE421" s="197"/>
      <c r="AF421" s="197"/>
      <c r="AG421" s="197"/>
      <c r="AH421" s="197"/>
      <c r="AI421" s="197"/>
      <c r="AJ421" s="197"/>
      <c r="AK421" s="197"/>
      <c r="AL421" s="197"/>
      <c r="AM421" s="197"/>
      <c r="AN421" s="197"/>
      <c r="AO421" s="197"/>
    </row>
    <row r="422" spans="1:41" ht="12.75" customHeight="1" x14ac:dyDescent="0.25">
      <c r="A422" s="197"/>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c r="AA422" s="197"/>
      <c r="AB422" s="197"/>
      <c r="AC422" s="197"/>
      <c r="AD422" s="197"/>
      <c r="AE422" s="197"/>
      <c r="AF422" s="197"/>
      <c r="AG422" s="197"/>
      <c r="AH422" s="197"/>
      <c r="AI422" s="197"/>
      <c r="AJ422" s="197"/>
      <c r="AK422" s="197"/>
      <c r="AL422" s="197"/>
      <c r="AM422" s="197"/>
      <c r="AN422" s="197"/>
      <c r="AO422" s="197"/>
    </row>
    <row r="423" spans="1:41" ht="12.75" customHeight="1" x14ac:dyDescent="0.25">
      <c r="A423" s="197"/>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c r="AA423" s="197"/>
      <c r="AB423" s="197"/>
      <c r="AC423" s="197"/>
      <c r="AD423" s="197"/>
      <c r="AE423" s="197"/>
      <c r="AF423" s="197"/>
      <c r="AG423" s="197"/>
      <c r="AH423" s="197"/>
      <c r="AI423" s="197"/>
      <c r="AJ423" s="197"/>
      <c r="AK423" s="197"/>
      <c r="AL423" s="197"/>
      <c r="AM423" s="197"/>
      <c r="AN423" s="197"/>
      <c r="AO423" s="197"/>
    </row>
    <row r="424" spans="1:41" ht="12.75" customHeight="1" x14ac:dyDescent="0.25">
      <c r="A424" s="197"/>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c r="AA424" s="197"/>
      <c r="AB424" s="197"/>
      <c r="AC424" s="197"/>
      <c r="AD424" s="197"/>
      <c r="AE424" s="197"/>
      <c r="AF424" s="197"/>
      <c r="AG424" s="197"/>
      <c r="AH424" s="197"/>
      <c r="AI424" s="197"/>
      <c r="AJ424" s="197"/>
      <c r="AK424" s="197"/>
      <c r="AL424" s="197"/>
      <c r="AM424" s="197"/>
      <c r="AN424" s="197"/>
      <c r="AO424" s="197"/>
    </row>
    <row r="425" spans="1:41" ht="12.75" customHeight="1" x14ac:dyDescent="0.25">
      <c r="A425" s="197"/>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c r="AA425" s="197"/>
      <c r="AB425" s="197"/>
      <c r="AC425" s="197"/>
      <c r="AD425" s="197"/>
      <c r="AE425" s="197"/>
      <c r="AF425" s="197"/>
      <c r="AG425" s="197"/>
      <c r="AH425" s="197"/>
      <c r="AI425" s="197"/>
      <c r="AJ425" s="197"/>
      <c r="AK425" s="197"/>
      <c r="AL425" s="197"/>
      <c r="AM425" s="197"/>
      <c r="AN425" s="197"/>
      <c r="AO425" s="197"/>
    </row>
    <row r="426" spans="1:41" ht="12.75" customHeight="1" x14ac:dyDescent="0.25">
      <c r="A426" s="197"/>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c r="AA426" s="197"/>
      <c r="AB426" s="197"/>
      <c r="AC426" s="197"/>
      <c r="AD426" s="197"/>
      <c r="AE426" s="197"/>
      <c r="AF426" s="197"/>
      <c r="AG426" s="197"/>
      <c r="AH426" s="197"/>
      <c r="AI426" s="197"/>
      <c r="AJ426" s="197"/>
      <c r="AK426" s="197"/>
      <c r="AL426" s="197"/>
      <c r="AM426" s="197"/>
      <c r="AN426" s="197"/>
      <c r="AO426" s="197"/>
    </row>
    <row r="427" spans="1:41" ht="12.75" customHeight="1" x14ac:dyDescent="0.25">
      <c r="A427" s="197"/>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row>
    <row r="428" spans="1:41" ht="12.75" customHeight="1" x14ac:dyDescent="0.25">
      <c r="A428" s="197"/>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row>
    <row r="429" spans="1:41" ht="12.75" customHeight="1" x14ac:dyDescent="0.25">
      <c r="A429" s="197"/>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row>
    <row r="430" spans="1:41" ht="12.75" customHeight="1" x14ac:dyDescent="0.25">
      <c r="A430" s="197"/>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c r="AB430" s="197"/>
      <c r="AC430" s="197"/>
      <c r="AD430" s="197"/>
      <c r="AE430" s="197"/>
      <c r="AF430" s="197"/>
      <c r="AG430" s="197"/>
      <c r="AH430" s="197"/>
      <c r="AI430" s="197"/>
      <c r="AJ430" s="197"/>
      <c r="AK430" s="197"/>
      <c r="AL430" s="197"/>
      <c r="AM430" s="197"/>
      <c r="AN430" s="197"/>
      <c r="AO430" s="197"/>
    </row>
    <row r="431" spans="1:41" ht="12.75" customHeight="1" x14ac:dyDescent="0.25">
      <c r="A431" s="197"/>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c r="AA431" s="197"/>
      <c r="AB431" s="197"/>
      <c r="AC431" s="197"/>
      <c r="AD431" s="197"/>
      <c r="AE431" s="197"/>
      <c r="AF431" s="197"/>
      <c r="AG431" s="197"/>
      <c r="AH431" s="197"/>
      <c r="AI431" s="197"/>
      <c r="AJ431" s="197"/>
      <c r="AK431" s="197"/>
      <c r="AL431" s="197"/>
      <c r="AM431" s="197"/>
      <c r="AN431" s="197"/>
      <c r="AO431" s="197"/>
    </row>
    <row r="432" spans="1:41" ht="12.75" customHeight="1" x14ac:dyDescent="0.25">
      <c r="A432" s="197"/>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c r="AA432" s="197"/>
      <c r="AB432" s="197"/>
      <c r="AC432" s="197"/>
      <c r="AD432" s="197"/>
      <c r="AE432" s="197"/>
      <c r="AF432" s="197"/>
      <c r="AG432" s="197"/>
      <c r="AH432" s="197"/>
      <c r="AI432" s="197"/>
      <c r="AJ432" s="197"/>
      <c r="AK432" s="197"/>
      <c r="AL432" s="197"/>
      <c r="AM432" s="197"/>
      <c r="AN432" s="197"/>
      <c r="AO432" s="197"/>
    </row>
    <row r="433" spans="1:41" ht="12.75" customHeight="1" x14ac:dyDescent="0.25">
      <c r="A433" s="197"/>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c r="AA433" s="197"/>
      <c r="AB433" s="197"/>
      <c r="AC433" s="197"/>
      <c r="AD433" s="197"/>
      <c r="AE433" s="197"/>
      <c r="AF433" s="197"/>
      <c r="AG433" s="197"/>
      <c r="AH433" s="197"/>
      <c r="AI433" s="197"/>
      <c r="AJ433" s="197"/>
      <c r="AK433" s="197"/>
      <c r="AL433" s="197"/>
      <c r="AM433" s="197"/>
      <c r="AN433" s="197"/>
      <c r="AO433" s="197"/>
    </row>
    <row r="434" spans="1:41" ht="12.75" customHeight="1" x14ac:dyDescent="0.25">
      <c r="A434" s="197"/>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c r="AA434" s="197"/>
      <c r="AB434" s="197"/>
      <c r="AC434" s="197"/>
      <c r="AD434" s="197"/>
      <c r="AE434" s="197"/>
      <c r="AF434" s="197"/>
      <c r="AG434" s="197"/>
      <c r="AH434" s="197"/>
      <c r="AI434" s="197"/>
      <c r="AJ434" s="197"/>
      <c r="AK434" s="197"/>
      <c r="AL434" s="197"/>
      <c r="AM434" s="197"/>
      <c r="AN434" s="197"/>
      <c r="AO434" s="197"/>
    </row>
    <row r="435" spans="1:41" ht="12.75" customHeight="1" x14ac:dyDescent="0.25">
      <c r="A435" s="197"/>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c r="AA435" s="197"/>
      <c r="AB435" s="197"/>
      <c r="AC435" s="197"/>
      <c r="AD435" s="197"/>
      <c r="AE435" s="197"/>
      <c r="AF435" s="197"/>
      <c r="AG435" s="197"/>
      <c r="AH435" s="197"/>
      <c r="AI435" s="197"/>
      <c r="AJ435" s="197"/>
      <c r="AK435" s="197"/>
      <c r="AL435" s="197"/>
      <c r="AM435" s="197"/>
      <c r="AN435" s="197"/>
      <c r="AO435" s="197"/>
    </row>
    <row r="436" spans="1:41" ht="12.75" customHeight="1" x14ac:dyDescent="0.25">
      <c r="A436" s="197"/>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c r="AA436" s="197"/>
      <c r="AB436" s="197"/>
      <c r="AC436" s="197"/>
      <c r="AD436" s="197"/>
      <c r="AE436" s="197"/>
      <c r="AF436" s="197"/>
      <c r="AG436" s="197"/>
      <c r="AH436" s="197"/>
      <c r="AI436" s="197"/>
      <c r="AJ436" s="197"/>
      <c r="AK436" s="197"/>
      <c r="AL436" s="197"/>
      <c r="AM436" s="197"/>
      <c r="AN436" s="197"/>
      <c r="AO436" s="197"/>
    </row>
    <row r="437" spans="1:41" ht="12.75" customHeight="1" x14ac:dyDescent="0.25">
      <c r="A437" s="197"/>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c r="AA437" s="197"/>
      <c r="AB437" s="197"/>
      <c r="AC437" s="197"/>
      <c r="AD437" s="197"/>
      <c r="AE437" s="197"/>
      <c r="AF437" s="197"/>
      <c r="AG437" s="197"/>
      <c r="AH437" s="197"/>
      <c r="AI437" s="197"/>
      <c r="AJ437" s="197"/>
      <c r="AK437" s="197"/>
      <c r="AL437" s="197"/>
      <c r="AM437" s="197"/>
      <c r="AN437" s="197"/>
      <c r="AO437" s="197"/>
    </row>
    <row r="438" spans="1:41" ht="12.75" customHeight="1" x14ac:dyDescent="0.25">
      <c r="A438" s="197"/>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c r="AA438" s="197"/>
      <c r="AB438" s="197"/>
      <c r="AC438" s="197"/>
      <c r="AD438" s="197"/>
      <c r="AE438" s="197"/>
      <c r="AF438" s="197"/>
      <c r="AG438" s="197"/>
      <c r="AH438" s="197"/>
      <c r="AI438" s="197"/>
      <c r="AJ438" s="197"/>
      <c r="AK438" s="197"/>
      <c r="AL438" s="197"/>
      <c r="AM438" s="197"/>
      <c r="AN438" s="197"/>
      <c r="AO438" s="197"/>
    </row>
    <row r="439" spans="1:41" ht="12.75" customHeight="1" x14ac:dyDescent="0.25">
      <c r="A439" s="197"/>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c r="AE439" s="197"/>
      <c r="AF439" s="197"/>
      <c r="AG439" s="197"/>
      <c r="AH439" s="197"/>
      <c r="AI439" s="197"/>
      <c r="AJ439" s="197"/>
      <c r="AK439" s="197"/>
      <c r="AL439" s="197"/>
      <c r="AM439" s="197"/>
      <c r="AN439" s="197"/>
      <c r="AO439" s="197"/>
    </row>
    <row r="440" spans="1:41" ht="12.75" customHeight="1" x14ac:dyDescent="0.25">
      <c r="A440" s="197"/>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c r="AI440" s="197"/>
      <c r="AJ440" s="197"/>
      <c r="AK440" s="197"/>
      <c r="AL440" s="197"/>
      <c r="AM440" s="197"/>
      <c r="AN440" s="197"/>
      <c r="AO440" s="197"/>
    </row>
    <row r="441" spans="1:41" ht="12.75" customHeight="1" x14ac:dyDescent="0.25">
      <c r="A441" s="197"/>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c r="AA441" s="197"/>
      <c r="AB441" s="197"/>
      <c r="AC441" s="197"/>
      <c r="AD441" s="197"/>
      <c r="AE441" s="197"/>
      <c r="AF441" s="197"/>
      <c r="AG441" s="197"/>
      <c r="AH441" s="197"/>
      <c r="AI441" s="197"/>
      <c r="AJ441" s="197"/>
      <c r="AK441" s="197"/>
      <c r="AL441" s="197"/>
      <c r="AM441" s="197"/>
      <c r="AN441" s="197"/>
      <c r="AO441" s="197"/>
    </row>
    <row r="442" spans="1:41" ht="12.75" customHeight="1" x14ac:dyDescent="0.25">
      <c r="A442" s="197"/>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c r="AA442" s="197"/>
      <c r="AB442" s="197"/>
      <c r="AC442" s="197"/>
      <c r="AD442" s="197"/>
      <c r="AE442" s="197"/>
      <c r="AF442" s="197"/>
      <c r="AG442" s="197"/>
      <c r="AH442" s="197"/>
      <c r="AI442" s="197"/>
      <c r="AJ442" s="197"/>
      <c r="AK442" s="197"/>
      <c r="AL442" s="197"/>
      <c r="AM442" s="197"/>
      <c r="AN442" s="197"/>
      <c r="AO442" s="197"/>
    </row>
    <row r="443" spans="1:41" ht="12.75" customHeight="1" x14ac:dyDescent="0.25">
      <c r="A443" s="197"/>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c r="AA443" s="197"/>
      <c r="AB443" s="197"/>
      <c r="AC443" s="197"/>
      <c r="AD443" s="197"/>
      <c r="AE443" s="197"/>
      <c r="AF443" s="197"/>
      <c r="AG443" s="197"/>
      <c r="AH443" s="197"/>
      <c r="AI443" s="197"/>
      <c r="AJ443" s="197"/>
      <c r="AK443" s="197"/>
      <c r="AL443" s="197"/>
      <c r="AM443" s="197"/>
      <c r="AN443" s="197"/>
      <c r="AO443" s="197"/>
    </row>
    <row r="444" spans="1:41" ht="12.75" customHeight="1" x14ac:dyDescent="0.25">
      <c r="A444" s="197"/>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c r="AB444" s="197"/>
      <c r="AC444" s="197"/>
      <c r="AD444" s="197"/>
      <c r="AE444" s="197"/>
      <c r="AF444" s="197"/>
      <c r="AG444" s="197"/>
      <c r="AH444" s="197"/>
      <c r="AI444" s="197"/>
      <c r="AJ444" s="197"/>
      <c r="AK444" s="197"/>
      <c r="AL444" s="197"/>
      <c r="AM444" s="197"/>
      <c r="AN444" s="197"/>
      <c r="AO444" s="197"/>
    </row>
    <row r="445" spans="1:41" ht="12.75" customHeight="1" x14ac:dyDescent="0.25">
      <c r="A445" s="197"/>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97"/>
      <c r="AE445" s="197"/>
      <c r="AF445" s="197"/>
      <c r="AG445" s="197"/>
      <c r="AH445" s="197"/>
      <c r="AI445" s="197"/>
      <c r="AJ445" s="197"/>
      <c r="AK445" s="197"/>
      <c r="AL445" s="197"/>
      <c r="AM445" s="197"/>
      <c r="AN445" s="197"/>
      <c r="AO445" s="197"/>
    </row>
    <row r="446" spans="1:41" ht="12.75" customHeight="1" x14ac:dyDescent="0.25">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row>
    <row r="447" spans="1:41" ht="12.75" customHeight="1" x14ac:dyDescent="0.25">
      <c r="A447" s="197"/>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c r="AA447" s="197"/>
      <c r="AB447" s="197"/>
      <c r="AC447" s="197"/>
      <c r="AD447" s="197"/>
      <c r="AE447" s="197"/>
      <c r="AF447" s="197"/>
      <c r="AG447" s="197"/>
      <c r="AH447" s="197"/>
      <c r="AI447" s="197"/>
      <c r="AJ447" s="197"/>
      <c r="AK447" s="197"/>
      <c r="AL447" s="197"/>
      <c r="AM447" s="197"/>
      <c r="AN447" s="197"/>
      <c r="AO447" s="197"/>
    </row>
    <row r="448" spans="1:41" ht="12.75" customHeight="1" x14ac:dyDescent="0.25">
      <c r="A448" s="197"/>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c r="AA448" s="197"/>
      <c r="AB448" s="197"/>
      <c r="AC448" s="197"/>
      <c r="AD448" s="197"/>
      <c r="AE448" s="197"/>
      <c r="AF448" s="197"/>
      <c r="AG448" s="197"/>
      <c r="AH448" s="197"/>
      <c r="AI448" s="197"/>
      <c r="AJ448" s="197"/>
      <c r="AK448" s="197"/>
      <c r="AL448" s="197"/>
      <c r="AM448" s="197"/>
      <c r="AN448" s="197"/>
      <c r="AO448" s="197"/>
    </row>
    <row r="449" spans="1:41" ht="12.75" customHeight="1" x14ac:dyDescent="0.25">
      <c r="A449" s="197"/>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c r="AA449" s="197"/>
      <c r="AB449" s="197"/>
      <c r="AC449" s="197"/>
      <c r="AD449" s="197"/>
      <c r="AE449" s="197"/>
      <c r="AF449" s="197"/>
      <c r="AG449" s="197"/>
      <c r="AH449" s="197"/>
      <c r="AI449" s="197"/>
      <c r="AJ449" s="197"/>
      <c r="AK449" s="197"/>
      <c r="AL449" s="197"/>
      <c r="AM449" s="197"/>
      <c r="AN449" s="197"/>
      <c r="AO449" s="197"/>
    </row>
    <row r="450" spans="1:41" ht="12.75" customHeight="1" x14ac:dyDescent="0.25">
      <c r="A450" s="197"/>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c r="AA450" s="197"/>
      <c r="AB450" s="197"/>
      <c r="AC450" s="197"/>
      <c r="AD450" s="197"/>
      <c r="AE450" s="197"/>
      <c r="AF450" s="197"/>
      <c r="AG450" s="197"/>
      <c r="AH450" s="197"/>
      <c r="AI450" s="197"/>
      <c r="AJ450" s="197"/>
      <c r="AK450" s="197"/>
      <c r="AL450" s="197"/>
      <c r="AM450" s="197"/>
      <c r="AN450" s="197"/>
      <c r="AO450" s="197"/>
    </row>
    <row r="451" spans="1:41" ht="12.75" customHeight="1" x14ac:dyDescent="0.25">
      <c r="A451" s="197"/>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row>
    <row r="452" spans="1:41" ht="12.75" customHeight="1" x14ac:dyDescent="0.25">
      <c r="A452" s="197"/>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c r="AA452" s="197"/>
      <c r="AB452" s="197"/>
      <c r="AC452" s="197"/>
      <c r="AD452" s="197"/>
      <c r="AE452" s="197"/>
      <c r="AF452" s="197"/>
      <c r="AG452" s="197"/>
      <c r="AH452" s="197"/>
      <c r="AI452" s="197"/>
      <c r="AJ452" s="197"/>
      <c r="AK452" s="197"/>
      <c r="AL452" s="197"/>
      <c r="AM452" s="197"/>
      <c r="AN452" s="197"/>
      <c r="AO452" s="197"/>
    </row>
    <row r="453" spans="1:41" ht="12.75" customHeight="1" x14ac:dyDescent="0.25">
      <c r="A453" s="197"/>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c r="AA453" s="197"/>
      <c r="AB453" s="197"/>
      <c r="AC453" s="197"/>
      <c r="AD453" s="197"/>
      <c r="AE453" s="197"/>
      <c r="AF453" s="197"/>
      <c r="AG453" s="197"/>
      <c r="AH453" s="197"/>
      <c r="AI453" s="197"/>
      <c r="AJ453" s="197"/>
      <c r="AK453" s="197"/>
      <c r="AL453" s="197"/>
      <c r="AM453" s="197"/>
      <c r="AN453" s="197"/>
      <c r="AO453" s="197"/>
    </row>
    <row r="454" spans="1:41" ht="12.75" customHeight="1" x14ac:dyDescent="0.25">
      <c r="A454" s="197"/>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c r="AA454" s="197"/>
      <c r="AB454" s="197"/>
      <c r="AC454" s="197"/>
      <c r="AD454" s="197"/>
      <c r="AE454" s="197"/>
      <c r="AF454" s="197"/>
      <c r="AG454" s="197"/>
      <c r="AH454" s="197"/>
      <c r="AI454" s="197"/>
      <c r="AJ454" s="197"/>
      <c r="AK454" s="197"/>
      <c r="AL454" s="197"/>
      <c r="AM454" s="197"/>
      <c r="AN454" s="197"/>
      <c r="AO454" s="197"/>
    </row>
    <row r="455" spans="1:41" ht="12.75" customHeight="1" x14ac:dyDescent="0.25">
      <c r="A455" s="197"/>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c r="AA455" s="197"/>
      <c r="AB455" s="197"/>
      <c r="AC455" s="197"/>
      <c r="AD455" s="197"/>
      <c r="AE455" s="197"/>
      <c r="AF455" s="197"/>
      <c r="AG455" s="197"/>
      <c r="AH455" s="197"/>
      <c r="AI455" s="197"/>
      <c r="AJ455" s="197"/>
      <c r="AK455" s="197"/>
      <c r="AL455" s="197"/>
      <c r="AM455" s="197"/>
      <c r="AN455" s="197"/>
      <c r="AO455" s="197"/>
    </row>
    <row r="456" spans="1:41" ht="12.75" customHeight="1" x14ac:dyDescent="0.25">
      <c r="A456" s="197"/>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c r="AA456" s="197"/>
      <c r="AB456" s="197"/>
      <c r="AC456" s="197"/>
      <c r="AD456" s="197"/>
      <c r="AE456" s="197"/>
      <c r="AF456" s="197"/>
      <c r="AG456" s="197"/>
      <c r="AH456" s="197"/>
      <c r="AI456" s="197"/>
      <c r="AJ456" s="197"/>
      <c r="AK456" s="197"/>
      <c r="AL456" s="197"/>
      <c r="AM456" s="197"/>
      <c r="AN456" s="197"/>
      <c r="AO456" s="197"/>
    </row>
    <row r="457" spans="1:41" ht="12.75" customHeight="1" x14ac:dyDescent="0.25">
      <c r="A457" s="197"/>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c r="AA457" s="197"/>
      <c r="AB457" s="197"/>
      <c r="AC457" s="197"/>
      <c r="AD457" s="197"/>
      <c r="AE457" s="197"/>
      <c r="AF457" s="197"/>
      <c r="AG457" s="197"/>
      <c r="AH457" s="197"/>
      <c r="AI457" s="197"/>
      <c r="AJ457" s="197"/>
      <c r="AK457" s="197"/>
      <c r="AL457" s="197"/>
      <c r="AM457" s="197"/>
      <c r="AN457" s="197"/>
      <c r="AO457" s="197"/>
    </row>
    <row r="458" spans="1:41" ht="12.75" customHeight="1" x14ac:dyDescent="0.25">
      <c r="A458" s="197"/>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c r="AA458" s="197"/>
      <c r="AB458" s="197"/>
      <c r="AC458" s="197"/>
      <c r="AD458" s="197"/>
      <c r="AE458" s="197"/>
      <c r="AF458" s="197"/>
      <c r="AG458" s="197"/>
      <c r="AH458" s="197"/>
      <c r="AI458" s="197"/>
      <c r="AJ458" s="197"/>
      <c r="AK458" s="197"/>
      <c r="AL458" s="197"/>
      <c r="AM458" s="197"/>
      <c r="AN458" s="197"/>
      <c r="AO458" s="197"/>
    </row>
    <row r="459" spans="1:41" ht="12.75" customHeight="1" x14ac:dyDescent="0.25">
      <c r="A459" s="197"/>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c r="AA459" s="197"/>
      <c r="AB459" s="197"/>
      <c r="AC459" s="197"/>
      <c r="AD459" s="197"/>
      <c r="AE459" s="197"/>
      <c r="AF459" s="197"/>
      <c r="AG459" s="197"/>
      <c r="AH459" s="197"/>
      <c r="AI459" s="197"/>
      <c r="AJ459" s="197"/>
      <c r="AK459" s="197"/>
      <c r="AL459" s="197"/>
      <c r="AM459" s="197"/>
      <c r="AN459" s="197"/>
      <c r="AO459" s="197"/>
    </row>
    <row r="460" spans="1:41" ht="12.75" customHeight="1" x14ac:dyDescent="0.25">
      <c r="A460" s="197"/>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c r="AA460" s="197"/>
      <c r="AB460" s="197"/>
      <c r="AC460" s="197"/>
      <c r="AD460" s="197"/>
      <c r="AE460" s="197"/>
      <c r="AF460" s="197"/>
      <c r="AG460" s="197"/>
      <c r="AH460" s="197"/>
      <c r="AI460" s="197"/>
      <c r="AJ460" s="197"/>
      <c r="AK460" s="197"/>
      <c r="AL460" s="197"/>
      <c r="AM460" s="197"/>
      <c r="AN460" s="197"/>
      <c r="AO460" s="197"/>
    </row>
    <row r="461" spans="1:41" ht="12.75" customHeight="1" x14ac:dyDescent="0.25">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c r="AA461" s="197"/>
      <c r="AB461" s="197"/>
      <c r="AC461" s="197"/>
      <c r="AD461" s="197"/>
      <c r="AE461" s="197"/>
      <c r="AF461" s="197"/>
      <c r="AG461" s="197"/>
      <c r="AH461" s="197"/>
      <c r="AI461" s="197"/>
      <c r="AJ461" s="197"/>
      <c r="AK461" s="197"/>
      <c r="AL461" s="197"/>
      <c r="AM461" s="197"/>
      <c r="AN461" s="197"/>
      <c r="AO461" s="197"/>
    </row>
    <row r="462" spans="1:41" ht="12.75" customHeight="1" x14ac:dyDescent="0.25">
      <c r="A462" s="197"/>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c r="AA462" s="197"/>
      <c r="AB462" s="197"/>
      <c r="AC462" s="197"/>
      <c r="AD462" s="197"/>
      <c r="AE462" s="197"/>
      <c r="AF462" s="197"/>
      <c r="AG462" s="197"/>
      <c r="AH462" s="197"/>
      <c r="AI462" s="197"/>
      <c r="AJ462" s="197"/>
      <c r="AK462" s="197"/>
      <c r="AL462" s="197"/>
      <c r="AM462" s="197"/>
      <c r="AN462" s="197"/>
      <c r="AO462" s="197"/>
    </row>
    <row r="463" spans="1:41" ht="12.75" customHeight="1" x14ac:dyDescent="0.25">
      <c r="A463" s="197"/>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c r="AA463" s="197"/>
      <c r="AB463" s="197"/>
      <c r="AC463" s="197"/>
      <c r="AD463" s="197"/>
      <c r="AE463" s="197"/>
      <c r="AF463" s="197"/>
      <c r="AG463" s="197"/>
      <c r="AH463" s="197"/>
      <c r="AI463" s="197"/>
      <c r="AJ463" s="197"/>
      <c r="AK463" s="197"/>
      <c r="AL463" s="197"/>
      <c r="AM463" s="197"/>
      <c r="AN463" s="197"/>
      <c r="AO463" s="197"/>
    </row>
    <row r="464" spans="1:41" ht="12.75" customHeight="1" x14ac:dyDescent="0.25">
      <c r="A464" s="197"/>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c r="AA464" s="197"/>
      <c r="AB464" s="197"/>
      <c r="AC464" s="197"/>
      <c r="AD464" s="197"/>
      <c r="AE464" s="197"/>
      <c r="AF464" s="197"/>
      <c r="AG464" s="197"/>
      <c r="AH464" s="197"/>
      <c r="AI464" s="197"/>
      <c r="AJ464" s="197"/>
      <c r="AK464" s="197"/>
      <c r="AL464" s="197"/>
      <c r="AM464" s="197"/>
      <c r="AN464" s="197"/>
      <c r="AO464" s="197"/>
    </row>
    <row r="465" spans="1:41" ht="12.75" customHeight="1" x14ac:dyDescent="0.25">
      <c r="A465" s="197"/>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c r="AA465" s="197"/>
      <c r="AB465" s="197"/>
      <c r="AC465" s="197"/>
      <c r="AD465" s="197"/>
      <c r="AE465" s="197"/>
      <c r="AF465" s="197"/>
      <c r="AG465" s="197"/>
      <c r="AH465" s="197"/>
      <c r="AI465" s="197"/>
      <c r="AJ465" s="197"/>
      <c r="AK465" s="197"/>
      <c r="AL465" s="197"/>
      <c r="AM465" s="197"/>
      <c r="AN465" s="197"/>
      <c r="AO465" s="197"/>
    </row>
    <row r="466" spans="1:41" ht="12.75" customHeight="1" x14ac:dyDescent="0.25">
      <c r="A466" s="197"/>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c r="AA466" s="197"/>
      <c r="AB466" s="197"/>
      <c r="AC466" s="197"/>
      <c r="AD466" s="197"/>
      <c r="AE466" s="197"/>
      <c r="AF466" s="197"/>
      <c r="AG466" s="197"/>
      <c r="AH466" s="197"/>
      <c r="AI466" s="197"/>
      <c r="AJ466" s="197"/>
      <c r="AK466" s="197"/>
      <c r="AL466" s="197"/>
      <c r="AM466" s="197"/>
      <c r="AN466" s="197"/>
      <c r="AO466" s="197"/>
    </row>
    <row r="467" spans="1:41" ht="12.75" customHeight="1" x14ac:dyDescent="0.25">
      <c r="A467" s="197"/>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c r="AA467" s="197"/>
      <c r="AB467" s="197"/>
      <c r="AC467" s="197"/>
      <c r="AD467" s="197"/>
      <c r="AE467" s="197"/>
      <c r="AF467" s="197"/>
      <c r="AG467" s="197"/>
      <c r="AH467" s="197"/>
      <c r="AI467" s="197"/>
      <c r="AJ467" s="197"/>
      <c r="AK467" s="197"/>
      <c r="AL467" s="197"/>
      <c r="AM467" s="197"/>
      <c r="AN467" s="197"/>
      <c r="AO467" s="197"/>
    </row>
    <row r="468" spans="1:41" ht="12.75" customHeight="1" x14ac:dyDescent="0.25">
      <c r="A468" s="197"/>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c r="AB468" s="197"/>
      <c r="AC468" s="197"/>
      <c r="AD468" s="197"/>
      <c r="AE468" s="197"/>
      <c r="AF468" s="197"/>
      <c r="AG468" s="197"/>
      <c r="AH468" s="197"/>
      <c r="AI468" s="197"/>
      <c r="AJ468" s="197"/>
      <c r="AK468" s="197"/>
      <c r="AL468" s="197"/>
      <c r="AM468" s="197"/>
      <c r="AN468" s="197"/>
      <c r="AO468" s="197"/>
    </row>
    <row r="469" spans="1:41" ht="12.75" customHeight="1" x14ac:dyDescent="0.25">
      <c r="A469" s="197"/>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c r="AA469" s="197"/>
      <c r="AB469" s="197"/>
      <c r="AC469" s="197"/>
      <c r="AD469" s="197"/>
      <c r="AE469" s="197"/>
      <c r="AF469" s="197"/>
      <c r="AG469" s="197"/>
      <c r="AH469" s="197"/>
      <c r="AI469" s="197"/>
      <c r="AJ469" s="197"/>
      <c r="AK469" s="197"/>
      <c r="AL469" s="197"/>
      <c r="AM469" s="197"/>
      <c r="AN469" s="197"/>
      <c r="AO469" s="197"/>
    </row>
    <row r="470" spans="1:41" ht="12.75" customHeight="1" x14ac:dyDescent="0.25">
      <c r="A470" s="197"/>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c r="AA470" s="197"/>
      <c r="AB470" s="197"/>
      <c r="AC470" s="197"/>
      <c r="AD470" s="197"/>
      <c r="AE470" s="197"/>
      <c r="AF470" s="197"/>
      <c r="AG470" s="197"/>
      <c r="AH470" s="197"/>
      <c r="AI470" s="197"/>
      <c r="AJ470" s="197"/>
      <c r="AK470" s="197"/>
      <c r="AL470" s="197"/>
      <c r="AM470" s="197"/>
      <c r="AN470" s="197"/>
      <c r="AO470" s="197"/>
    </row>
    <row r="471" spans="1:41" ht="12.75" customHeight="1" x14ac:dyDescent="0.25">
      <c r="A471" s="197"/>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c r="AA471" s="197"/>
      <c r="AB471" s="197"/>
      <c r="AC471" s="197"/>
      <c r="AD471" s="197"/>
      <c r="AE471" s="197"/>
      <c r="AF471" s="197"/>
      <c r="AG471" s="197"/>
      <c r="AH471" s="197"/>
      <c r="AI471" s="197"/>
      <c r="AJ471" s="197"/>
      <c r="AK471" s="197"/>
      <c r="AL471" s="197"/>
      <c r="AM471" s="197"/>
      <c r="AN471" s="197"/>
      <c r="AO471" s="197"/>
    </row>
    <row r="472" spans="1:41" ht="12.75" customHeight="1" x14ac:dyDescent="0.25">
      <c r="A472" s="197"/>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c r="AA472" s="197"/>
      <c r="AB472" s="197"/>
      <c r="AC472" s="197"/>
      <c r="AD472" s="197"/>
      <c r="AE472" s="197"/>
      <c r="AF472" s="197"/>
      <c r="AG472" s="197"/>
      <c r="AH472" s="197"/>
      <c r="AI472" s="197"/>
      <c r="AJ472" s="197"/>
      <c r="AK472" s="197"/>
      <c r="AL472" s="197"/>
      <c r="AM472" s="197"/>
      <c r="AN472" s="197"/>
      <c r="AO472" s="197"/>
    </row>
    <row r="473" spans="1:41" ht="12.75" customHeight="1" x14ac:dyDescent="0.25">
      <c r="A473" s="197"/>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7"/>
      <c r="AN473" s="197"/>
      <c r="AO473" s="197"/>
    </row>
    <row r="474" spans="1:41" ht="12.75" customHeight="1" x14ac:dyDescent="0.25">
      <c r="A474" s="197"/>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c r="AA474" s="197"/>
      <c r="AB474" s="197"/>
      <c r="AC474" s="197"/>
      <c r="AD474" s="197"/>
      <c r="AE474" s="197"/>
      <c r="AF474" s="197"/>
      <c r="AG474" s="197"/>
      <c r="AH474" s="197"/>
      <c r="AI474" s="197"/>
      <c r="AJ474" s="197"/>
      <c r="AK474" s="197"/>
      <c r="AL474" s="197"/>
      <c r="AM474" s="197"/>
      <c r="AN474" s="197"/>
      <c r="AO474" s="197"/>
    </row>
    <row r="475" spans="1:41" ht="12.75" customHeight="1" x14ac:dyDescent="0.25">
      <c r="A475" s="197"/>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c r="AA475" s="197"/>
      <c r="AB475" s="197"/>
      <c r="AC475" s="197"/>
      <c r="AD475" s="197"/>
      <c r="AE475" s="197"/>
      <c r="AF475" s="197"/>
      <c r="AG475" s="197"/>
      <c r="AH475" s="197"/>
      <c r="AI475" s="197"/>
      <c r="AJ475" s="197"/>
      <c r="AK475" s="197"/>
      <c r="AL475" s="197"/>
      <c r="AM475" s="197"/>
      <c r="AN475" s="197"/>
      <c r="AO475" s="197"/>
    </row>
    <row r="476" spans="1:41" ht="12.75" customHeight="1" x14ac:dyDescent="0.25">
      <c r="A476" s="197"/>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c r="AA476" s="197"/>
      <c r="AB476" s="197"/>
      <c r="AC476" s="197"/>
      <c r="AD476" s="197"/>
      <c r="AE476" s="197"/>
      <c r="AF476" s="197"/>
      <c r="AG476" s="197"/>
      <c r="AH476" s="197"/>
      <c r="AI476" s="197"/>
      <c r="AJ476" s="197"/>
      <c r="AK476" s="197"/>
      <c r="AL476" s="197"/>
      <c r="AM476" s="197"/>
      <c r="AN476" s="197"/>
      <c r="AO476" s="197"/>
    </row>
    <row r="477" spans="1:41" ht="12.75" customHeight="1" x14ac:dyDescent="0.25">
      <c r="A477" s="197"/>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c r="AA477" s="197"/>
      <c r="AB477" s="197"/>
      <c r="AC477" s="197"/>
      <c r="AD477" s="197"/>
      <c r="AE477" s="197"/>
      <c r="AF477" s="197"/>
      <c r="AG477" s="197"/>
      <c r="AH477" s="197"/>
      <c r="AI477" s="197"/>
      <c r="AJ477" s="197"/>
      <c r="AK477" s="197"/>
      <c r="AL477" s="197"/>
      <c r="AM477" s="197"/>
      <c r="AN477" s="197"/>
      <c r="AO477" s="197"/>
    </row>
    <row r="478" spans="1:41" ht="12.75" customHeight="1" x14ac:dyDescent="0.25">
      <c r="A478" s="197"/>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c r="AA478" s="197"/>
      <c r="AB478" s="197"/>
      <c r="AC478" s="197"/>
      <c r="AD478" s="197"/>
      <c r="AE478" s="197"/>
      <c r="AF478" s="197"/>
      <c r="AG478" s="197"/>
      <c r="AH478" s="197"/>
      <c r="AI478" s="197"/>
      <c r="AJ478" s="197"/>
      <c r="AK478" s="197"/>
      <c r="AL478" s="197"/>
      <c r="AM478" s="197"/>
      <c r="AN478" s="197"/>
      <c r="AO478" s="197"/>
    </row>
    <row r="479" spans="1:41" ht="12.75" customHeight="1" x14ac:dyDescent="0.25">
      <c r="A479" s="197"/>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c r="AA479" s="197"/>
      <c r="AB479" s="197"/>
      <c r="AC479" s="197"/>
      <c r="AD479" s="197"/>
      <c r="AE479" s="197"/>
      <c r="AF479" s="197"/>
      <c r="AG479" s="197"/>
      <c r="AH479" s="197"/>
      <c r="AI479" s="197"/>
      <c r="AJ479" s="197"/>
      <c r="AK479" s="197"/>
      <c r="AL479" s="197"/>
      <c r="AM479" s="197"/>
      <c r="AN479" s="197"/>
      <c r="AO479" s="197"/>
    </row>
    <row r="480" spans="1:41" ht="12.75" customHeight="1" x14ac:dyDescent="0.25">
      <c r="A480" s="197"/>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c r="AA480" s="197"/>
      <c r="AB480" s="197"/>
      <c r="AC480" s="197"/>
      <c r="AD480" s="197"/>
      <c r="AE480" s="197"/>
      <c r="AF480" s="197"/>
      <c r="AG480" s="197"/>
      <c r="AH480" s="197"/>
      <c r="AI480" s="197"/>
      <c r="AJ480" s="197"/>
      <c r="AK480" s="197"/>
      <c r="AL480" s="197"/>
      <c r="AM480" s="197"/>
      <c r="AN480" s="197"/>
      <c r="AO480" s="197"/>
    </row>
    <row r="481" spans="1:41" ht="12.75" customHeight="1" x14ac:dyDescent="0.25">
      <c r="A481" s="197"/>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row>
    <row r="482" spans="1:41" ht="12.75" customHeight="1" x14ac:dyDescent="0.25">
      <c r="A482" s="197"/>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row>
    <row r="483" spans="1:41" ht="12.75" customHeight="1" x14ac:dyDescent="0.25">
      <c r="A483" s="197"/>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row>
    <row r="484" spans="1:41" ht="12.75" customHeight="1" x14ac:dyDescent="0.25">
      <c r="A484" s="197"/>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c r="AA484" s="197"/>
      <c r="AB484" s="197"/>
      <c r="AC484" s="197"/>
      <c r="AD484" s="197"/>
      <c r="AE484" s="197"/>
      <c r="AF484" s="197"/>
      <c r="AG484" s="197"/>
      <c r="AH484" s="197"/>
      <c r="AI484" s="197"/>
      <c r="AJ484" s="197"/>
      <c r="AK484" s="197"/>
      <c r="AL484" s="197"/>
      <c r="AM484" s="197"/>
      <c r="AN484" s="197"/>
      <c r="AO484" s="197"/>
    </row>
    <row r="485" spans="1:41" ht="12.75" customHeight="1" x14ac:dyDescent="0.25">
      <c r="A485" s="197"/>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c r="AA485" s="197"/>
      <c r="AB485" s="197"/>
      <c r="AC485" s="197"/>
      <c r="AD485" s="197"/>
      <c r="AE485" s="197"/>
      <c r="AF485" s="197"/>
      <c r="AG485" s="197"/>
      <c r="AH485" s="197"/>
      <c r="AI485" s="197"/>
      <c r="AJ485" s="197"/>
      <c r="AK485" s="197"/>
      <c r="AL485" s="197"/>
      <c r="AM485" s="197"/>
      <c r="AN485" s="197"/>
      <c r="AO485" s="197"/>
    </row>
    <row r="486" spans="1:41" ht="12.75" customHeight="1" x14ac:dyDescent="0.25">
      <c r="A486" s="197"/>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c r="AA486" s="197"/>
      <c r="AB486" s="197"/>
      <c r="AC486" s="197"/>
      <c r="AD486" s="197"/>
      <c r="AE486" s="197"/>
      <c r="AF486" s="197"/>
      <c r="AG486" s="197"/>
      <c r="AH486" s="197"/>
      <c r="AI486" s="197"/>
      <c r="AJ486" s="197"/>
      <c r="AK486" s="197"/>
      <c r="AL486" s="197"/>
      <c r="AM486" s="197"/>
      <c r="AN486" s="197"/>
      <c r="AO486" s="197"/>
    </row>
    <row r="487" spans="1:41" ht="12.75" customHeight="1" x14ac:dyDescent="0.25">
      <c r="A487" s="197"/>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c r="AA487" s="197"/>
      <c r="AB487" s="197"/>
      <c r="AC487" s="197"/>
      <c r="AD487" s="197"/>
      <c r="AE487" s="197"/>
      <c r="AF487" s="197"/>
      <c r="AG487" s="197"/>
      <c r="AH487" s="197"/>
      <c r="AI487" s="197"/>
      <c r="AJ487" s="197"/>
      <c r="AK487" s="197"/>
      <c r="AL487" s="197"/>
      <c r="AM487" s="197"/>
      <c r="AN487" s="197"/>
      <c r="AO487" s="197"/>
    </row>
    <row r="488" spans="1:41" ht="12.75" customHeight="1" x14ac:dyDescent="0.25">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97"/>
      <c r="AF488" s="197"/>
      <c r="AG488" s="197"/>
      <c r="AH488" s="197"/>
      <c r="AI488" s="197"/>
      <c r="AJ488" s="197"/>
      <c r="AK488" s="197"/>
      <c r="AL488" s="197"/>
      <c r="AM488" s="197"/>
      <c r="AN488" s="197"/>
      <c r="AO488" s="197"/>
    </row>
    <row r="489" spans="1:41" ht="12.75" customHeight="1" x14ac:dyDescent="0.25">
      <c r="A489" s="197"/>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c r="AA489" s="197"/>
      <c r="AB489" s="197"/>
      <c r="AC489" s="197"/>
      <c r="AD489" s="197"/>
      <c r="AE489" s="197"/>
      <c r="AF489" s="197"/>
      <c r="AG489" s="197"/>
      <c r="AH489" s="197"/>
      <c r="AI489" s="197"/>
      <c r="AJ489" s="197"/>
      <c r="AK489" s="197"/>
      <c r="AL489" s="197"/>
      <c r="AM489" s="197"/>
      <c r="AN489" s="197"/>
      <c r="AO489" s="197"/>
    </row>
    <row r="490" spans="1:41" ht="12.75" customHeight="1" x14ac:dyDescent="0.25">
      <c r="A490" s="197"/>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c r="AA490" s="197"/>
      <c r="AB490" s="197"/>
      <c r="AC490" s="197"/>
      <c r="AD490" s="197"/>
      <c r="AE490" s="197"/>
      <c r="AF490" s="197"/>
      <c r="AG490" s="197"/>
      <c r="AH490" s="197"/>
      <c r="AI490" s="197"/>
      <c r="AJ490" s="197"/>
      <c r="AK490" s="197"/>
      <c r="AL490" s="197"/>
      <c r="AM490" s="197"/>
      <c r="AN490" s="197"/>
      <c r="AO490" s="197"/>
    </row>
    <row r="491" spans="1:41" ht="12.75" customHeight="1" x14ac:dyDescent="0.25">
      <c r="A491" s="197"/>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7"/>
      <c r="AN491" s="197"/>
      <c r="AO491" s="197"/>
    </row>
    <row r="492" spans="1:41" ht="12.75" customHeight="1" x14ac:dyDescent="0.25">
      <c r="A492" s="197"/>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c r="AA492" s="197"/>
      <c r="AB492" s="197"/>
      <c r="AC492" s="197"/>
      <c r="AD492" s="197"/>
      <c r="AE492" s="197"/>
      <c r="AF492" s="197"/>
      <c r="AG492" s="197"/>
      <c r="AH492" s="197"/>
      <c r="AI492" s="197"/>
      <c r="AJ492" s="197"/>
      <c r="AK492" s="197"/>
      <c r="AL492" s="197"/>
      <c r="AM492" s="197"/>
      <c r="AN492" s="197"/>
      <c r="AO492" s="197"/>
    </row>
    <row r="493" spans="1:41" ht="12.75" customHeight="1" x14ac:dyDescent="0.25">
      <c r="A493" s="197"/>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c r="AA493" s="197"/>
      <c r="AB493" s="197"/>
      <c r="AC493" s="197"/>
      <c r="AD493" s="197"/>
      <c r="AE493" s="197"/>
      <c r="AF493" s="197"/>
      <c r="AG493" s="197"/>
      <c r="AH493" s="197"/>
      <c r="AI493" s="197"/>
      <c r="AJ493" s="197"/>
      <c r="AK493" s="197"/>
      <c r="AL493" s="197"/>
      <c r="AM493" s="197"/>
      <c r="AN493" s="197"/>
      <c r="AO493" s="197"/>
    </row>
    <row r="494" spans="1:41" ht="12.75" customHeight="1" x14ac:dyDescent="0.25">
      <c r="A494" s="197"/>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c r="AA494" s="197"/>
      <c r="AB494" s="197"/>
      <c r="AC494" s="197"/>
      <c r="AD494" s="197"/>
      <c r="AE494" s="197"/>
      <c r="AF494" s="197"/>
      <c r="AG494" s="197"/>
      <c r="AH494" s="197"/>
      <c r="AI494" s="197"/>
      <c r="AJ494" s="197"/>
      <c r="AK494" s="197"/>
      <c r="AL494" s="197"/>
      <c r="AM494" s="197"/>
      <c r="AN494" s="197"/>
      <c r="AO494" s="197"/>
    </row>
    <row r="495" spans="1:41" ht="12.75" customHeight="1" x14ac:dyDescent="0.25">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c r="AA495" s="197"/>
      <c r="AB495" s="197"/>
      <c r="AC495" s="197"/>
      <c r="AD495" s="197"/>
      <c r="AE495" s="197"/>
      <c r="AF495" s="197"/>
      <c r="AG495" s="197"/>
      <c r="AH495" s="197"/>
      <c r="AI495" s="197"/>
      <c r="AJ495" s="197"/>
      <c r="AK495" s="197"/>
      <c r="AL495" s="197"/>
      <c r="AM495" s="197"/>
      <c r="AN495" s="197"/>
      <c r="AO495" s="197"/>
    </row>
    <row r="496" spans="1:41" ht="12.75" customHeight="1" x14ac:dyDescent="0.25">
      <c r="A496" s="197"/>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c r="AA496" s="197"/>
      <c r="AB496" s="197"/>
      <c r="AC496" s="197"/>
      <c r="AD496" s="197"/>
      <c r="AE496" s="197"/>
      <c r="AF496" s="197"/>
      <c r="AG496" s="197"/>
      <c r="AH496" s="197"/>
      <c r="AI496" s="197"/>
      <c r="AJ496" s="197"/>
      <c r="AK496" s="197"/>
      <c r="AL496" s="197"/>
      <c r="AM496" s="197"/>
      <c r="AN496" s="197"/>
      <c r="AO496" s="197"/>
    </row>
    <row r="497" spans="1:41" ht="12.75" customHeight="1" x14ac:dyDescent="0.25">
      <c r="A497" s="197"/>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c r="AA497" s="197"/>
      <c r="AB497" s="197"/>
      <c r="AC497" s="197"/>
      <c r="AD497" s="197"/>
      <c r="AE497" s="197"/>
      <c r="AF497" s="197"/>
      <c r="AG497" s="197"/>
      <c r="AH497" s="197"/>
      <c r="AI497" s="197"/>
      <c r="AJ497" s="197"/>
      <c r="AK497" s="197"/>
      <c r="AL497" s="197"/>
      <c r="AM497" s="197"/>
      <c r="AN497" s="197"/>
      <c r="AO497" s="197"/>
    </row>
    <row r="498" spans="1:41" ht="12.75" customHeight="1" x14ac:dyDescent="0.25">
      <c r="A498" s="197"/>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c r="AI498" s="197"/>
      <c r="AJ498" s="197"/>
      <c r="AK498" s="197"/>
      <c r="AL498" s="197"/>
      <c r="AM498" s="197"/>
      <c r="AN498" s="197"/>
      <c r="AO498" s="197"/>
    </row>
    <row r="499" spans="1:41" ht="12.75" customHeight="1" x14ac:dyDescent="0.25">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c r="AA499" s="197"/>
      <c r="AB499" s="197"/>
      <c r="AC499" s="197"/>
      <c r="AD499" s="197"/>
      <c r="AE499" s="197"/>
      <c r="AF499" s="197"/>
      <c r="AG499" s="197"/>
      <c r="AH499" s="197"/>
      <c r="AI499" s="197"/>
      <c r="AJ499" s="197"/>
      <c r="AK499" s="197"/>
      <c r="AL499" s="197"/>
      <c r="AM499" s="197"/>
      <c r="AN499" s="197"/>
      <c r="AO499" s="197"/>
    </row>
    <row r="500" spans="1:41" ht="12.75" customHeight="1" x14ac:dyDescent="0.25">
      <c r="A500" s="197"/>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c r="AA500" s="197"/>
      <c r="AB500" s="197"/>
      <c r="AC500" s="197"/>
      <c r="AD500" s="197"/>
      <c r="AE500" s="197"/>
      <c r="AF500" s="197"/>
      <c r="AG500" s="197"/>
      <c r="AH500" s="197"/>
      <c r="AI500" s="197"/>
      <c r="AJ500" s="197"/>
      <c r="AK500" s="197"/>
      <c r="AL500" s="197"/>
      <c r="AM500" s="197"/>
      <c r="AN500" s="197"/>
      <c r="AO500" s="197"/>
    </row>
    <row r="501" spans="1:41" ht="12.75" customHeight="1" x14ac:dyDescent="0.25">
      <c r="A501" s="197"/>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c r="AA501" s="197"/>
      <c r="AB501" s="197"/>
      <c r="AC501" s="197"/>
      <c r="AD501" s="197"/>
      <c r="AE501" s="197"/>
      <c r="AF501" s="197"/>
      <c r="AG501" s="197"/>
      <c r="AH501" s="197"/>
      <c r="AI501" s="197"/>
      <c r="AJ501" s="197"/>
      <c r="AK501" s="197"/>
      <c r="AL501" s="197"/>
      <c r="AM501" s="197"/>
      <c r="AN501" s="197"/>
      <c r="AO501" s="197"/>
    </row>
    <row r="502" spans="1:41" ht="12.75" customHeight="1" x14ac:dyDescent="0.25">
      <c r="A502" s="197"/>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c r="AA502" s="197"/>
      <c r="AB502" s="197"/>
      <c r="AC502" s="197"/>
      <c r="AD502" s="197"/>
      <c r="AE502" s="197"/>
      <c r="AF502" s="197"/>
      <c r="AG502" s="197"/>
      <c r="AH502" s="197"/>
      <c r="AI502" s="197"/>
      <c r="AJ502" s="197"/>
      <c r="AK502" s="197"/>
      <c r="AL502" s="197"/>
      <c r="AM502" s="197"/>
      <c r="AN502" s="197"/>
      <c r="AO502" s="197"/>
    </row>
    <row r="503" spans="1:41" ht="12.75" customHeight="1" x14ac:dyDescent="0.25">
      <c r="A503" s="197"/>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c r="AA503" s="197"/>
      <c r="AB503" s="197"/>
      <c r="AC503" s="197"/>
      <c r="AD503" s="197"/>
      <c r="AE503" s="197"/>
      <c r="AF503" s="197"/>
      <c r="AG503" s="197"/>
      <c r="AH503" s="197"/>
      <c r="AI503" s="197"/>
      <c r="AJ503" s="197"/>
      <c r="AK503" s="197"/>
      <c r="AL503" s="197"/>
      <c r="AM503" s="197"/>
      <c r="AN503" s="197"/>
      <c r="AO503" s="197"/>
    </row>
    <row r="504" spans="1:41" ht="12.75" customHeight="1" x14ac:dyDescent="0.25">
      <c r="A504" s="197"/>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c r="AA504" s="197"/>
      <c r="AB504" s="197"/>
      <c r="AC504" s="197"/>
      <c r="AD504" s="197"/>
      <c r="AE504" s="197"/>
      <c r="AF504" s="197"/>
      <c r="AG504" s="197"/>
      <c r="AH504" s="197"/>
      <c r="AI504" s="197"/>
      <c r="AJ504" s="197"/>
      <c r="AK504" s="197"/>
      <c r="AL504" s="197"/>
      <c r="AM504" s="197"/>
      <c r="AN504" s="197"/>
      <c r="AO504" s="197"/>
    </row>
    <row r="505" spans="1:41" ht="12.75" customHeight="1" x14ac:dyDescent="0.25">
      <c r="A505" s="197"/>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c r="AA505" s="197"/>
      <c r="AB505" s="197"/>
      <c r="AC505" s="197"/>
      <c r="AD505" s="197"/>
      <c r="AE505" s="197"/>
      <c r="AF505" s="197"/>
      <c r="AG505" s="197"/>
      <c r="AH505" s="197"/>
      <c r="AI505" s="197"/>
      <c r="AJ505" s="197"/>
      <c r="AK505" s="197"/>
      <c r="AL505" s="197"/>
      <c r="AM505" s="197"/>
      <c r="AN505" s="197"/>
      <c r="AO505" s="197"/>
    </row>
    <row r="506" spans="1:41" ht="12.75" customHeight="1" x14ac:dyDescent="0.25">
      <c r="A506" s="197"/>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c r="AA506" s="197"/>
      <c r="AB506" s="197"/>
      <c r="AC506" s="197"/>
      <c r="AD506" s="197"/>
      <c r="AE506" s="197"/>
      <c r="AF506" s="197"/>
      <c r="AG506" s="197"/>
      <c r="AH506" s="197"/>
      <c r="AI506" s="197"/>
      <c r="AJ506" s="197"/>
      <c r="AK506" s="197"/>
      <c r="AL506" s="197"/>
      <c r="AM506" s="197"/>
      <c r="AN506" s="197"/>
      <c r="AO506" s="197"/>
    </row>
    <row r="507" spans="1:41" ht="12.75" customHeight="1" x14ac:dyDescent="0.25">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c r="AB507" s="197"/>
      <c r="AC507" s="197"/>
      <c r="AD507" s="197"/>
      <c r="AE507" s="197"/>
      <c r="AF507" s="197"/>
      <c r="AG507" s="197"/>
      <c r="AH507" s="197"/>
      <c r="AI507" s="197"/>
      <c r="AJ507" s="197"/>
      <c r="AK507" s="197"/>
      <c r="AL507" s="197"/>
      <c r="AM507" s="197"/>
      <c r="AN507" s="197"/>
      <c r="AO507" s="197"/>
    </row>
    <row r="508" spans="1:41" ht="12.75" customHeight="1" x14ac:dyDescent="0.25">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c r="AF508" s="197"/>
      <c r="AG508" s="197"/>
      <c r="AH508" s="197"/>
      <c r="AI508" s="197"/>
      <c r="AJ508" s="197"/>
      <c r="AK508" s="197"/>
      <c r="AL508" s="197"/>
      <c r="AM508" s="197"/>
      <c r="AN508" s="197"/>
      <c r="AO508" s="197"/>
    </row>
    <row r="509" spans="1:41" ht="12.75" customHeight="1" x14ac:dyDescent="0.25">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c r="AA509" s="197"/>
      <c r="AB509" s="197"/>
      <c r="AC509" s="197"/>
      <c r="AD509" s="197"/>
      <c r="AE509" s="197"/>
      <c r="AF509" s="197"/>
      <c r="AG509" s="197"/>
      <c r="AH509" s="197"/>
      <c r="AI509" s="197"/>
      <c r="AJ509" s="197"/>
      <c r="AK509" s="197"/>
      <c r="AL509" s="197"/>
      <c r="AM509" s="197"/>
      <c r="AN509" s="197"/>
      <c r="AO509" s="197"/>
    </row>
    <row r="510" spans="1:41" ht="12.75" customHeight="1" x14ac:dyDescent="0.25">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c r="AA510" s="197"/>
      <c r="AB510" s="197"/>
      <c r="AC510" s="197"/>
      <c r="AD510" s="197"/>
      <c r="AE510" s="197"/>
      <c r="AF510" s="197"/>
      <c r="AG510" s="197"/>
      <c r="AH510" s="197"/>
      <c r="AI510" s="197"/>
      <c r="AJ510" s="197"/>
      <c r="AK510" s="197"/>
      <c r="AL510" s="197"/>
      <c r="AM510" s="197"/>
      <c r="AN510" s="197"/>
      <c r="AO510" s="197"/>
    </row>
    <row r="511" spans="1:41" ht="12.75" customHeight="1" x14ac:dyDescent="0.25">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7"/>
      <c r="AN511" s="197"/>
      <c r="AO511" s="197"/>
    </row>
    <row r="512" spans="1:41" ht="12.75" customHeight="1" x14ac:dyDescent="0.25">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c r="AA512" s="197"/>
      <c r="AB512" s="197"/>
      <c r="AC512" s="197"/>
      <c r="AD512" s="197"/>
      <c r="AE512" s="197"/>
      <c r="AF512" s="197"/>
      <c r="AG512" s="197"/>
      <c r="AH512" s="197"/>
      <c r="AI512" s="197"/>
      <c r="AJ512" s="197"/>
      <c r="AK512" s="197"/>
      <c r="AL512" s="197"/>
      <c r="AM512" s="197"/>
      <c r="AN512" s="197"/>
      <c r="AO512" s="197"/>
    </row>
    <row r="513" spans="1:41" ht="12.75" customHeight="1" x14ac:dyDescent="0.25">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7"/>
      <c r="AN513" s="197"/>
      <c r="AO513" s="197"/>
    </row>
    <row r="514" spans="1:41" ht="12.75" customHeight="1" x14ac:dyDescent="0.25">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c r="AB514" s="197"/>
      <c r="AC514" s="197"/>
      <c r="AD514" s="197"/>
      <c r="AE514" s="197"/>
      <c r="AF514" s="197"/>
      <c r="AG514" s="197"/>
      <c r="AH514" s="197"/>
      <c r="AI514" s="197"/>
      <c r="AJ514" s="197"/>
      <c r="AK514" s="197"/>
      <c r="AL514" s="197"/>
      <c r="AM514" s="197"/>
      <c r="AN514" s="197"/>
      <c r="AO514" s="197"/>
    </row>
    <row r="515" spans="1:41" ht="12.75" customHeight="1" x14ac:dyDescent="0.25">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c r="AA515" s="197"/>
      <c r="AB515" s="197"/>
      <c r="AC515" s="197"/>
      <c r="AD515" s="197"/>
      <c r="AE515" s="197"/>
      <c r="AF515" s="197"/>
      <c r="AG515" s="197"/>
      <c r="AH515" s="197"/>
      <c r="AI515" s="197"/>
      <c r="AJ515" s="197"/>
      <c r="AK515" s="197"/>
      <c r="AL515" s="197"/>
      <c r="AM515" s="197"/>
      <c r="AN515" s="197"/>
      <c r="AO515" s="197"/>
    </row>
    <row r="516" spans="1:41" ht="12.75" customHeight="1" x14ac:dyDescent="0.25">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c r="AA516" s="197"/>
      <c r="AB516" s="197"/>
      <c r="AC516" s="197"/>
      <c r="AD516" s="197"/>
      <c r="AE516" s="197"/>
      <c r="AF516" s="197"/>
      <c r="AG516" s="197"/>
      <c r="AH516" s="197"/>
      <c r="AI516" s="197"/>
      <c r="AJ516" s="197"/>
      <c r="AK516" s="197"/>
      <c r="AL516" s="197"/>
      <c r="AM516" s="197"/>
      <c r="AN516" s="197"/>
      <c r="AO516" s="197"/>
    </row>
    <row r="517" spans="1:41" ht="12.75" customHeight="1" x14ac:dyDescent="0.25">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D517" s="197"/>
      <c r="AE517" s="197"/>
      <c r="AF517" s="197"/>
      <c r="AG517" s="197"/>
      <c r="AH517" s="197"/>
      <c r="AI517" s="197"/>
      <c r="AJ517" s="197"/>
      <c r="AK517" s="197"/>
      <c r="AL517" s="197"/>
      <c r="AM517" s="197"/>
      <c r="AN517" s="197"/>
      <c r="AO517" s="197"/>
    </row>
    <row r="518" spans="1:41" ht="12.75" customHeight="1" x14ac:dyDescent="0.25">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c r="AA518" s="197"/>
      <c r="AB518" s="197"/>
      <c r="AC518" s="197"/>
      <c r="AD518" s="197"/>
      <c r="AE518" s="197"/>
      <c r="AF518" s="197"/>
      <c r="AG518" s="197"/>
      <c r="AH518" s="197"/>
      <c r="AI518" s="197"/>
      <c r="AJ518" s="197"/>
      <c r="AK518" s="197"/>
      <c r="AL518" s="197"/>
      <c r="AM518" s="197"/>
      <c r="AN518" s="197"/>
      <c r="AO518" s="197"/>
    </row>
    <row r="519" spans="1:41" ht="12.75" customHeight="1" x14ac:dyDescent="0.25">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c r="AA519" s="197"/>
      <c r="AB519" s="197"/>
      <c r="AC519" s="197"/>
      <c r="AD519" s="197"/>
      <c r="AE519" s="197"/>
      <c r="AF519" s="197"/>
      <c r="AG519" s="197"/>
      <c r="AH519" s="197"/>
      <c r="AI519" s="197"/>
      <c r="AJ519" s="197"/>
      <c r="AK519" s="197"/>
      <c r="AL519" s="197"/>
      <c r="AM519" s="197"/>
      <c r="AN519" s="197"/>
      <c r="AO519" s="197"/>
    </row>
    <row r="520" spans="1:41" ht="12.75" customHeight="1" x14ac:dyDescent="0.25">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c r="AA520" s="197"/>
      <c r="AB520" s="197"/>
      <c r="AC520" s="197"/>
      <c r="AD520" s="197"/>
      <c r="AE520" s="197"/>
      <c r="AF520" s="197"/>
      <c r="AG520" s="197"/>
      <c r="AH520" s="197"/>
      <c r="AI520" s="197"/>
      <c r="AJ520" s="197"/>
      <c r="AK520" s="197"/>
      <c r="AL520" s="197"/>
      <c r="AM520" s="197"/>
      <c r="AN520" s="197"/>
      <c r="AO520" s="197"/>
    </row>
    <row r="521" spans="1:41" ht="12.75" customHeight="1" x14ac:dyDescent="0.25">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c r="AA521" s="197"/>
      <c r="AB521" s="197"/>
      <c r="AC521" s="197"/>
      <c r="AD521" s="197"/>
      <c r="AE521" s="197"/>
      <c r="AF521" s="197"/>
      <c r="AG521" s="197"/>
      <c r="AH521" s="197"/>
      <c r="AI521" s="197"/>
      <c r="AJ521" s="197"/>
      <c r="AK521" s="197"/>
      <c r="AL521" s="197"/>
      <c r="AM521" s="197"/>
      <c r="AN521" s="197"/>
      <c r="AO521" s="197"/>
    </row>
    <row r="522" spans="1:41" ht="12.75" customHeight="1" x14ac:dyDescent="0.25">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c r="AA522" s="197"/>
      <c r="AB522" s="197"/>
      <c r="AC522" s="197"/>
      <c r="AD522" s="197"/>
      <c r="AE522" s="197"/>
      <c r="AF522" s="197"/>
      <c r="AG522" s="197"/>
      <c r="AH522" s="197"/>
      <c r="AI522" s="197"/>
      <c r="AJ522" s="197"/>
      <c r="AK522" s="197"/>
      <c r="AL522" s="197"/>
      <c r="AM522" s="197"/>
      <c r="AN522" s="197"/>
      <c r="AO522" s="197"/>
    </row>
    <row r="523" spans="1:41" ht="12.75" customHeight="1" x14ac:dyDescent="0.25">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c r="AA523" s="197"/>
      <c r="AB523" s="197"/>
      <c r="AC523" s="197"/>
      <c r="AD523" s="197"/>
      <c r="AE523" s="197"/>
      <c r="AF523" s="197"/>
      <c r="AG523" s="197"/>
      <c r="AH523" s="197"/>
      <c r="AI523" s="197"/>
      <c r="AJ523" s="197"/>
      <c r="AK523" s="197"/>
      <c r="AL523" s="197"/>
      <c r="AM523" s="197"/>
      <c r="AN523" s="197"/>
      <c r="AO523" s="197"/>
    </row>
    <row r="524" spans="1:41" ht="12.75" customHeight="1" x14ac:dyDescent="0.25">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c r="AA524" s="197"/>
      <c r="AB524" s="197"/>
      <c r="AC524" s="197"/>
      <c r="AD524" s="197"/>
      <c r="AE524" s="197"/>
      <c r="AF524" s="197"/>
      <c r="AG524" s="197"/>
      <c r="AH524" s="197"/>
      <c r="AI524" s="197"/>
      <c r="AJ524" s="197"/>
      <c r="AK524" s="197"/>
      <c r="AL524" s="197"/>
      <c r="AM524" s="197"/>
      <c r="AN524" s="197"/>
      <c r="AO524" s="197"/>
    </row>
    <row r="525" spans="1:41" ht="12.75" customHeight="1" x14ac:dyDescent="0.25">
      <c r="A525" s="197"/>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c r="AA525" s="197"/>
      <c r="AB525" s="197"/>
      <c r="AC525" s="197"/>
      <c r="AD525" s="197"/>
      <c r="AE525" s="197"/>
      <c r="AF525" s="197"/>
      <c r="AG525" s="197"/>
      <c r="AH525" s="197"/>
      <c r="AI525" s="197"/>
      <c r="AJ525" s="197"/>
      <c r="AK525" s="197"/>
      <c r="AL525" s="197"/>
      <c r="AM525" s="197"/>
      <c r="AN525" s="197"/>
      <c r="AO525" s="197"/>
    </row>
    <row r="526" spans="1:41" ht="12.75" customHeight="1" x14ac:dyDescent="0.25">
      <c r="A526" s="197"/>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c r="AA526" s="197"/>
      <c r="AB526" s="197"/>
      <c r="AC526" s="197"/>
      <c r="AD526" s="197"/>
      <c r="AE526" s="197"/>
      <c r="AF526" s="197"/>
      <c r="AG526" s="197"/>
      <c r="AH526" s="197"/>
      <c r="AI526" s="197"/>
      <c r="AJ526" s="197"/>
      <c r="AK526" s="197"/>
      <c r="AL526" s="197"/>
      <c r="AM526" s="197"/>
      <c r="AN526" s="197"/>
      <c r="AO526" s="197"/>
    </row>
    <row r="527" spans="1:41" ht="12.75" customHeight="1" x14ac:dyDescent="0.25">
      <c r="A527" s="197"/>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c r="AA527" s="197"/>
      <c r="AB527" s="197"/>
      <c r="AC527" s="197"/>
      <c r="AD527" s="197"/>
      <c r="AE527" s="197"/>
      <c r="AF527" s="197"/>
      <c r="AG527" s="197"/>
      <c r="AH527" s="197"/>
      <c r="AI527" s="197"/>
      <c r="AJ527" s="197"/>
      <c r="AK527" s="197"/>
      <c r="AL527" s="197"/>
      <c r="AM527" s="197"/>
      <c r="AN527" s="197"/>
      <c r="AO527" s="197"/>
    </row>
    <row r="528" spans="1:41" ht="12.75" customHeight="1" x14ac:dyDescent="0.25">
      <c r="A528" s="197"/>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c r="AA528" s="197"/>
      <c r="AB528" s="197"/>
      <c r="AC528" s="197"/>
      <c r="AD528" s="197"/>
      <c r="AE528" s="197"/>
      <c r="AF528" s="197"/>
      <c r="AG528" s="197"/>
      <c r="AH528" s="197"/>
      <c r="AI528" s="197"/>
      <c r="AJ528" s="197"/>
      <c r="AK528" s="197"/>
      <c r="AL528" s="197"/>
      <c r="AM528" s="197"/>
      <c r="AN528" s="197"/>
      <c r="AO528" s="197"/>
    </row>
    <row r="529" spans="1:41" ht="12.75" customHeight="1" x14ac:dyDescent="0.25">
      <c r="A529" s="197"/>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c r="AA529" s="197"/>
      <c r="AB529" s="197"/>
      <c r="AC529" s="197"/>
      <c r="AD529" s="197"/>
      <c r="AE529" s="197"/>
      <c r="AF529" s="197"/>
      <c r="AG529" s="197"/>
      <c r="AH529" s="197"/>
      <c r="AI529" s="197"/>
      <c r="AJ529" s="197"/>
      <c r="AK529" s="197"/>
      <c r="AL529" s="197"/>
      <c r="AM529" s="197"/>
      <c r="AN529" s="197"/>
      <c r="AO529" s="197"/>
    </row>
    <row r="530" spans="1:41" ht="12.75" customHeight="1" x14ac:dyDescent="0.25">
      <c r="A530" s="197"/>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c r="AA530" s="197"/>
      <c r="AB530" s="197"/>
      <c r="AC530" s="197"/>
      <c r="AD530" s="197"/>
      <c r="AE530" s="197"/>
      <c r="AF530" s="197"/>
      <c r="AG530" s="197"/>
      <c r="AH530" s="197"/>
      <c r="AI530" s="197"/>
      <c r="AJ530" s="197"/>
      <c r="AK530" s="197"/>
      <c r="AL530" s="197"/>
      <c r="AM530" s="197"/>
      <c r="AN530" s="197"/>
      <c r="AO530" s="197"/>
    </row>
    <row r="531" spans="1:41" ht="12.75" customHeight="1" x14ac:dyDescent="0.25">
      <c r="A531" s="197"/>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c r="AA531" s="197"/>
      <c r="AB531" s="197"/>
      <c r="AC531" s="197"/>
      <c r="AD531" s="197"/>
      <c r="AE531" s="197"/>
      <c r="AF531" s="197"/>
      <c r="AG531" s="197"/>
      <c r="AH531" s="197"/>
      <c r="AI531" s="197"/>
      <c r="AJ531" s="197"/>
      <c r="AK531" s="197"/>
      <c r="AL531" s="197"/>
      <c r="AM531" s="197"/>
      <c r="AN531" s="197"/>
      <c r="AO531" s="197"/>
    </row>
    <row r="532" spans="1:41" ht="12.75" customHeight="1" x14ac:dyDescent="0.25">
      <c r="A532" s="197"/>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c r="AA532" s="197"/>
      <c r="AB532" s="197"/>
      <c r="AC532" s="197"/>
      <c r="AD532" s="197"/>
      <c r="AE532" s="197"/>
      <c r="AF532" s="197"/>
      <c r="AG532" s="197"/>
      <c r="AH532" s="197"/>
      <c r="AI532" s="197"/>
      <c r="AJ532" s="197"/>
      <c r="AK532" s="197"/>
      <c r="AL532" s="197"/>
      <c r="AM532" s="197"/>
      <c r="AN532" s="197"/>
      <c r="AO532" s="197"/>
    </row>
    <row r="533" spans="1:41" ht="12.75" customHeight="1" x14ac:dyDescent="0.25">
      <c r="A533" s="197"/>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c r="AA533" s="197"/>
      <c r="AB533" s="197"/>
      <c r="AC533" s="197"/>
      <c r="AD533" s="197"/>
      <c r="AE533" s="197"/>
      <c r="AF533" s="197"/>
      <c r="AG533" s="197"/>
      <c r="AH533" s="197"/>
      <c r="AI533" s="197"/>
      <c r="AJ533" s="197"/>
      <c r="AK533" s="197"/>
      <c r="AL533" s="197"/>
      <c r="AM533" s="197"/>
      <c r="AN533" s="197"/>
      <c r="AO533" s="197"/>
    </row>
    <row r="534" spans="1:41" ht="12.75" customHeight="1" x14ac:dyDescent="0.25">
      <c r="A534" s="197"/>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c r="AA534" s="197"/>
      <c r="AB534" s="197"/>
      <c r="AC534" s="197"/>
      <c r="AD534" s="197"/>
      <c r="AE534" s="197"/>
      <c r="AF534" s="197"/>
      <c r="AG534" s="197"/>
      <c r="AH534" s="197"/>
      <c r="AI534" s="197"/>
      <c r="AJ534" s="197"/>
      <c r="AK534" s="197"/>
      <c r="AL534" s="197"/>
      <c r="AM534" s="197"/>
      <c r="AN534" s="197"/>
      <c r="AO534" s="197"/>
    </row>
    <row r="535" spans="1:41" ht="12.75" customHeight="1" x14ac:dyDescent="0.25">
      <c r="A535" s="197"/>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row>
    <row r="536" spans="1:41" ht="12.75" customHeight="1" x14ac:dyDescent="0.25">
      <c r="A536" s="197"/>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row>
    <row r="537" spans="1:41" ht="12.75" customHeight="1" x14ac:dyDescent="0.25">
      <c r="A537" s="197"/>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row>
    <row r="538" spans="1:41" ht="12.75" customHeight="1" x14ac:dyDescent="0.25">
      <c r="A538" s="197"/>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c r="AA538" s="197"/>
      <c r="AB538" s="197"/>
      <c r="AC538" s="197"/>
      <c r="AD538" s="197"/>
      <c r="AE538" s="197"/>
      <c r="AF538" s="197"/>
      <c r="AG538" s="197"/>
      <c r="AH538" s="197"/>
      <c r="AI538" s="197"/>
      <c r="AJ538" s="197"/>
      <c r="AK538" s="197"/>
      <c r="AL538" s="197"/>
      <c r="AM538" s="197"/>
      <c r="AN538" s="197"/>
      <c r="AO538" s="197"/>
    </row>
    <row r="539" spans="1:41" ht="12.75" customHeight="1" x14ac:dyDescent="0.25">
      <c r="A539" s="197"/>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c r="AA539" s="197"/>
      <c r="AB539" s="197"/>
      <c r="AC539" s="197"/>
      <c r="AD539" s="197"/>
      <c r="AE539" s="197"/>
      <c r="AF539" s="197"/>
      <c r="AG539" s="197"/>
      <c r="AH539" s="197"/>
      <c r="AI539" s="197"/>
      <c r="AJ539" s="197"/>
      <c r="AK539" s="197"/>
      <c r="AL539" s="197"/>
      <c r="AM539" s="197"/>
      <c r="AN539" s="197"/>
      <c r="AO539" s="197"/>
    </row>
    <row r="540" spans="1:41" ht="12.75" customHeight="1" x14ac:dyDescent="0.25">
      <c r="A540" s="197"/>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c r="AA540" s="197"/>
      <c r="AB540" s="197"/>
      <c r="AC540" s="197"/>
      <c r="AD540" s="197"/>
      <c r="AE540" s="197"/>
      <c r="AF540" s="197"/>
      <c r="AG540" s="197"/>
      <c r="AH540" s="197"/>
      <c r="AI540" s="197"/>
      <c r="AJ540" s="197"/>
      <c r="AK540" s="197"/>
      <c r="AL540" s="197"/>
      <c r="AM540" s="197"/>
      <c r="AN540" s="197"/>
      <c r="AO540" s="197"/>
    </row>
    <row r="541" spans="1:41" ht="12.75" customHeight="1" x14ac:dyDescent="0.25">
      <c r="A541" s="197"/>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c r="AA541" s="197"/>
      <c r="AB541" s="197"/>
      <c r="AC541" s="197"/>
      <c r="AD541" s="197"/>
      <c r="AE541" s="197"/>
      <c r="AF541" s="197"/>
      <c r="AG541" s="197"/>
      <c r="AH541" s="197"/>
      <c r="AI541" s="197"/>
      <c r="AJ541" s="197"/>
      <c r="AK541" s="197"/>
      <c r="AL541" s="197"/>
      <c r="AM541" s="197"/>
      <c r="AN541" s="197"/>
      <c r="AO541" s="197"/>
    </row>
    <row r="542" spans="1:41" ht="12.75" customHeight="1" x14ac:dyDescent="0.25">
      <c r="A542" s="197"/>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c r="AA542" s="197"/>
      <c r="AB542" s="197"/>
      <c r="AC542" s="197"/>
      <c r="AD542" s="197"/>
      <c r="AE542" s="197"/>
      <c r="AF542" s="197"/>
      <c r="AG542" s="197"/>
      <c r="AH542" s="197"/>
      <c r="AI542" s="197"/>
      <c r="AJ542" s="197"/>
      <c r="AK542" s="197"/>
      <c r="AL542" s="197"/>
      <c r="AM542" s="197"/>
      <c r="AN542" s="197"/>
      <c r="AO542" s="197"/>
    </row>
    <row r="543" spans="1:41" ht="12.75" customHeight="1" x14ac:dyDescent="0.25">
      <c r="A543" s="197"/>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c r="AA543" s="197"/>
      <c r="AB543" s="197"/>
      <c r="AC543" s="197"/>
      <c r="AD543" s="197"/>
      <c r="AE543" s="197"/>
      <c r="AF543" s="197"/>
      <c r="AG543" s="197"/>
      <c r="AH543" s="197"/>
      <c r="AI543" s="197"/>
      <c r="AJ543" s="197"/>
      <c r="AK543" s="197"/>
      <c r="AL543" s="197"/>
      <c r="AM543" s="197"/>
      <c r="AN543" s="197"/>
      <c r="AO543" s="197"/>
    </row>
    <row r="544" spans="1:41" ht="12.75" customHeight="1" x14ac:dyDescent="0.25">
      <c r="A544" s="197"/>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c r="AA544" s="197"/>
      <c r="AB544" s="197"/>
      <c r="AC544" s="197"/>
      <c r="AD544" s="197"/>
      <c r="AE544" s="197"/>
      <c r="AF544" s="197"/>
      <c r="AG544" s="197"/>
      <c r="AH544" s="197"/>
      <c r="AI544" s="197"/>
      <c r="AJ544" s="197"/>
      <c r="AK544" s="197"/>
      <c r="AL544" s="197"/>
      <c r="AM544" s="197"/>
      <c r="AN544" s="197"/>
      <c r="AO544" s="197"/>
    </row>
    <row r="545" spans="1:41" ht="12.75" customHeight="1" x14ac:dyDescent="0.25">
      <c r="A545" s="197"/>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c r="AA545" s="197"/>
      <c r="AB545" s="197"/>
      <c r="AC545" s="197"/>
      <c r="AD545" s="197"/>
      <c r="AE545" s="197"/>
      <c r="AF545" s="197"/>
      <c r="AG545" s="197"/>
      <c r="AH545" s="197"/>
      <c r="AI545" s="197"/>
      <c r="AJ545" s="197"/>
      <c r="AK545" s="197"/>
      <c r="AL545" s="197"/>
      <c r="AM545" s="197"/>
      <c r="AN545" s="197"/>
      <c r="AO545" s="197"/>
    </row>
    <row r="546" spans="1:41" ht="12.75" customHeight="1" x14ac:dyDescent="0.25">
      <c r="A546" s="197"/>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c r="AA546" s="197"/>
      <c r="AB546" s="197"/>
      <c r="AC546" s="197"/>
      <c r="AD546" s="197"/>
      <c r="AE546" s="197"/>
      <c r="AF546" s="197"/>
      <c r="AG546" s="197"/>
      <c r="AH546" s="197"/>
      <c r="AI546" s="197"/>
      <c r="AJ546" s="197"/>
      <c r="AK546" s="197"/>
      <c r="AL546" s="197"/>
      <c r="AM546" s="197"/>
      <c r="AN546" s="197"/>
      <c r="AO546" s="197"/>
    </row>
    <row r="547" spans="1:41" ht="12.75" customHeight="1" x14ac:dyDescent="0.25">
      <c r="A547" s="197"/>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c r="AA547" s="197"/>
      <c r="AB547" s="197"/>
      <c r="AC547" s="197"/>
      <c r="AD547" s="197"/>
      <c r="AE547" s="197"/>
      <c r="AF547" s="197"/>
      <c r="AG547" s="197"/>
      <c r="AH547" s="197"/>
      <c r="AI547" s="197"/>
      <c r="AJ547" s="197"/>
      <c r="AK547" s="197"/>
      <c r="AL547" s="197"/>
      <c r="AM547" s="197"/>
      <c r="AN547" s="197"/>
      <c r="AO547" s="197"/>
    </row>
    <row r="548" spans="1:41" ht="12.75" customHeight="1" x14ac:dyDescent="0.25">
      <c r="A548" s="197"/>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c r="AA548" s="197"/>
      <c r="AB548" s="197"/>
      <c r="AC548" s="197"/>
      <c r="AD548" s="197"/>
      <c r="AE548" s="197"/>
      <c r="AF548" s="197"/>
      <c r="AG548" s="197"/>
      <c r="AH548" s="197"/>
      <c r="AI548" s="197"/>
      <c r="AJ548" s="197"/>
      <c r="AK548" s="197"/>
      <c r="AL548" s="197"/>
      <c r="AM548" s="197"/>
      <c r="AN548" s="197"/>
      <c r="AO548" s="197"/>
    </row>
    <row r="549" spans="1:41" ht="12.75" customHeight="1" x14ac:dyDescent="0.25">
      <c r="A549" s="197"/>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c r="AA549" s="197"/>
      <c r="AB549" s="197"/>
      <c r="AC549" s="197"/>
      <c r="AD549" s="197"/>
      <c r="AE549" s="197"/>
      <c r="AF549" s="197"/>
      <c r="AG549" s="197"/>
      <c r="AH549" s="197"/>
      <c r="AI549" s="197"/>
      <c r="AJ549" s="197"/>
      <c r="AK549" s="197"/>
      <c r="AL549" s="197"/>
      <c r="AM549" s="197"/>
      <c r="AN549" s="197"/>
      <c r="AO549" s="197"/>
    </row>
    <row r="550" spans="1:41" ht="12.75" customHeight="1" x14ac:dyDescent="0.25">
      <c r="A550" s="197"/>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c r="AA550" s="197"/>
      <c r="AB550" s="197"/>
      <c r="AC550" s="197"/>
      <c r="AD550" s="197"/>
      <c r="AE550" s="197"/>
      <c r="AF550" s="197"/>
      <c r="AG550" s="197"/>
      <c r="AH550" s="197"/>
      <c r="AI550" s="197"/>
      <c r="AJ550" s="197"/>
      <c r="AK550" s="197"/>
      <c r="AL550" s="197"/>
      <c r="AM550" s="197"/>
      <c r="AN550" s="197"/>
      <c r="AO550" s="197"/>
    </row>
    <row r="551" spans="1:41" ht="12.75" customHeight="1" x14ac:dyDescent="0.25">
      <c r="A551" s="197"/>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c r="AA551" s="197"/>
      <c r="AB551" s="197"/>
      <c r="AC551" s="197"/>
      <c r="AD551" s="197"/>
      <c r="AE551" s="197"/>
      <c r="AF551" s="197"/>
      <c r="AG551" s="197"/>
      <c r="AH551" s="197"/>
      <c r="AI551" s="197"/>
      <c r="AJ551" s="197"/>
      <c r="AK551" s="197"/>
      <c r="AL551" s="197"/>
      <c r="AM551" s="197"/>
      <c r="AN551" s="197"/>
      <c r="AO551" s="197"/>
    </row>
    <row r="552" spans="1:41" ht="12.75" customHeight="1" x14ac:dyDescent="0.25">
      <c r="A552" s="197"/>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c r="AA552" s="197"/>
      <c r="AB552" s="197"/>
      <c r="AC552" s="197"/>
      <c r="AD552" s="197"/>
      <c r="AE552" s="197"/>
      <c r="AF552" s="197"/>
      <c r="AG552" s="197"/>
      <c r="AH552" s="197"/>
      <c r="AI552" s="197"/>
      <c r="AJ552" s="197"/>
      <c r="AK552" s="197"/>
      <c r="AL552" s="197"/>
      <c r="AM552" s="197"/>
      <c r="AN552" s="197"/>
      <c r="AO552" s="197"/>
    </row>
    <row r="553" spans="1:41" ht="12.75" customHeight="1" x14ac:dyDescent="0.25">
      <c r="A553" s="197"/>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c r="AA553" s="197"/>
      <c r="AB553" s="197"/>
      <c r="AC553" s="197"/>
      <c r="AD553" s="197"/>
      <c r="AE553" s="197"/>
      <c r="AF553" s="197"/>
      <c r="AG553" s="197"/>
      <c r="AH553" s="197"/>
      <c r="AI553" s="197"/>
      <c r="AJ553" s="197"/>
      <c r="AK553" s="197"/>
      <c r="AL553" s="197"/>
      <c r="AM553" s="197"/>
      <c r="AN553" s="197"/>
      <c r="AO553" s="197"/>
    </row>
    <row r="554" spans="1:41" ht="12.75" customHeight="1" x14ac:dyDescent="0.25">
      <c r="A554" s="197"/>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c r="AA554" s="197"/>
      <c r="AB554" s="197"/>
      <c r="AC554" s="197"/>
      <c r="AD554" s="197"/>
      <c r="AE554" s="197"/>
      <c r="AF554" s="197"/>
      <c r="AG554" s="197"/>
      <c r="AH554" s="197"/>
      <c r="AI554" s="197"/>
      <c r="AJ554" s="197"/>
      <c r="AK554" s="197"/>
      <c r="AL554" s="197"/>
      <c r="AM554" s="197"/>
      <c r="AN554" s="197"/>
      <c r="AO554" s="197"/>
    </row>
    <row r="555" spans="1:41" ht="12.75" customHeight="1" x14ac:dyDescent="0.25">
      <c r="A555" s="197"/>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c r="AA555" s="197"/>
      <c r="AB555" s="197"/>
      <c r="AC555" s="197"/>
      <c r="AD555" s="197"/>
      <c r="AE555" s="197"/>
      <c r="AF555" s="197"/>
      <c r="AG555" s="197"/>
      <c r="AH555" s="197"/>
      <c r="AI555" s="197"/>
      <c r="AJ555" s="197"/>
      <c r="AK555" s="197"/>
      <c r="AL555" s="197"/>
      <c r="AM555" s="197"/>
      <c r="AN555" s="197"/>
      <c r="AO555" s="197"/>
    </row>
    <row r="556" spans="1:41" ht="12.75" customHeight="1" x14ac:dyDescent="0.25">
      <c r="A556" s="197"/>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c r="AA556" s="197"/>
      <c r="AB556" s="197"/>
      <c r="AC556" s="197"/>
      <c r="AD556" s="197"/>
      <c r="AE556" s="197"/>
      <c r="AF556" s="197"/>
      <c r="AG556" s="197"/>
      <c r="AH556" s="197"/>
      <c r="AI556" s="197"/>
      <c r="AJ556" s="197"/>
      <c r="AK556" s="197"/>
      <c r="AL556" s="197"/>
      <c r="AM556" s="197"/>
      <c r="AN556" s="197"/>
      <c r="AO556" s="197"/>
    </row>
    <row r="557" spans="1:41" ht="12.75" customHeight="1" x14ac:dyDescent="0.25">
      <c r="A557" s="197"/>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c r="AA557" s="197"/>
      <c r="AB557" s="197"/>
      <c r="AC557" s="197"/>
      <c r="AD557" s="197"/>
      <c r="AE557" s="197"/>
      <c r="AF557" s="197"/>
      <c r="AG557" s="197"/>
      <c r="AH557" s="197"/>
      <c r="AI557" s="197"/>
      <c r="AJ557" s="197"/>
      <c r="AK557" s="197"/>
      <c r="AL557" s="197"/>
      <c r="AM557" s="197"/>
      <c r="AN557" s="197"/>
      <c r="AO557" s="197"/>
    </row>
    <row r="558" spans="1:41" ht="12.75" customHeight="1" x14ac:dyDescent="0.25">
      <c r="A558" s="197"/>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c r="AA558" s="197"/>
      <c r="AB558" s="197"/>
      <c r="AC558" s="197"/>
      <c r="AD558" s="197"/>
      <c r="AE558" s="197"/>
      <c r="AF558" s="197"/>
      <c r="AG558" s="197"/>
      <c r="AH558" s="197"/>
      <c r="AI558" s="197"/>
      <c r="AJ558" s="197"/>
      <c r="AK558" s="197"/>
      <c r="AL558" s="197"/>
      <c r="AM558" s="197"/>
      <c r="AN558" s="197"/>
      <c r="AO558" s="197"/>
    </row>
    <row r="559" spans="1:41" ht="12.75" customHeight="1" x14ac:dyDescent="0.25">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c r="AA559" s="197"/>
      <c r="AB559" s="197"/>
      <c r="AC559" s="197"/>
      <c r="AD559" s="197"/>
      <c r="AE559" s="197"/>
      <c r="AF559" s="197"/>
      <c r="AG559" s="197"/>
      <c r="AH559" s="197"/>
      <c r="AI559" s="197"/>
      <c r="AJ559" s="197"/>
      <c r="AK559" s="197"/>
      <c r="AL559" s="197"/>
      <c r="AM559" s="197"/>
      <c r="AN559" s="197"/>
      <c r="AO559" s="197"/>
    </row>
    <row r="560" spans="1:41" ht="12.75" customHeight="1" x14ac:dyDescent="0.25">
      <c r="A560" s="197"/>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c r="AA560" s="197"/>
      <c r="AB560" s="197"/>
      <c r="AC560" s="197"/>
      <c r="AD560" s="197"/>
      <c r="AE560" s="197"/>
      <c r="AF560" s="197"/>
      <c r="AG560" s="197"/>
      <c r="AH560" s="197"/>
      <c r="AI560" s="197"/>
      <c r="AJ560" s="197"/>
      <c r="AK560" s="197"/>
      <c r="AL560" s="197"/>
      <c r="AM560" s="197"/>
      <c r="AN560" s="197"/>
      <c r="AO560" s="197"/>
    </row>
    <row r="561" spans="1:41" ht="12.75" customHeight="1" x14ac:dyDescent="0.25">
      <c r="A561" s="197"/>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c r="AA561" s="197"/>
      <c r="AB561" s="197"/>
      <c r="AC561" s="197"/>
      <c r="AD561" s="197"/>
      <c r="AE561" s="197"/>
      <c r="AF561" s="197"/>
      <c r="AG561" s="197"/>
      <c r="AH561" s="197"/>
      <c r="AI561" s="197"/>
      <c r="AJ561" s="197"/>
      <c r="AK561" s="197"/>
      <c r="AL561" s="197"/>
      <c r="AM561" s="197"/>
      <c r="AN561" s="197"/>
      <c r="AO561" s="197"/>
    </row>
    <row r="562" spans="1:41" ht="12.75" customHeight="1" x14ac:dyDescent="0.25">
      <c r="A562" s="197"/>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c r="AA562" s="197"/>
      <c r="AB562" s="197"/>
      <c r="AC562" s="197"/>
      <c r="AD562" s="197"/>
      <c r="AE562" s="197"/>
      <c r="AF562" s="197"/>
      <c r="AG562" s="197"/>
      <c r="AH562" s="197"/>
      <c r="AI562" s="197"/>
      <c r="AJ562" s="197"/>
      <c r="AK562" s="197"/>
      <c r="AL562" s="197"/>
      <c r="AM562" s="197"/>
      <c r="AN562" s="197"/>
      <c r="AO562" s="197"/>
    </row>
    <row r="563" spans="1:41" ht="12.75" customHeight="1" x14ac:dyDescent="0.25">
      <c r="A563" s="197"/>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c r="AA563" s="197"/>
      <c r="AB563" s="197"/>
      <c r="AC563" s="197"/>
      <c r="AD563" s="197"/>
      <c r="AE563" s="197"/>
      <c r="AF563" s="197"/>
      <c r="AG563" s="197"/>
      <c r="AH563" s="197"/>
      <c r="AI563" s="197"/>
      <c r="AJ563" s="197"/>
      <c r="AK563" s="197"/>
      <c r="AL563" s="197"/>
      <c r="AM563" s="197"/>
      <c r="AN563" s="197"/>
      <c r="AO563" s="197"/>
    </row>
    <row r="564" spans="1:41" ht="12.75" customHeight="1" x14ac:dyDescent="0.25">
      <c r="A564" s="197"/>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c r="AA564" s="197"/>
      <c r="AB564" s="197"/>
      <c r="AC564" s="197"/>
      <c r="AD564" s="197"/>
      <c r="AE564" s="197"/>
      <c r="AF564" s="197"/>
      <c r="AG564" s="197"/>
      <c r="AH564" s="197"/>
      <c r="AI564" s="197"/>
      <c r="AJ564" s="197"/>
      <c r="AK564" s="197"/>
      <c r="AL564" s="197"/>
      <c r="AM564" s="197"/>
      <c r="AN564" s="197"/>
      <c r="AO564" s="197"/>
    </row>
    <row r="565" spans="1:41" ht="12.75" customHeight="1" x14ac:dyDescent="0.25">
      <c r="A565" s="197"/>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c r="AA565" s="197"/>
      <c r="AB565" s="197"/>
      <c r="AC565" s="197"/>
      <c r="AD565" s="197"/>
      <c r="AE565" s="197"/>
      <c r="AF565" s="197"/>
      <c r="AG565" s="197"/>
      <c r="AH565" s="197"/>
      <c r="AI565" s="197"/>
      <c r="AJ565" s="197"/>
      <c r="AK565" s="197"/>
      <c r="AL565" s="197"/>
      <c r="AM565" s="197"/>
      <c r="AN565" s="197"/>
      <c r="AO565" s="197"/>
    </row>
    <row r="566" spans="1:41" ht="12.75" customHeight="1" x14ac:dyDescent="0.25">
      <c r="A566" s="197"/>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c r="AA566" s="197"/>
      <c r="AB566" s="197"/>
      <c r="AC566" s="197"/>
      <c r="AD566" s="197"/>
      <c r="AE566" s="197"/>
      <c r="AF566" s="197"/>
      <c r="AG566" s="197"/>
      <c r="AH566" s="197"/>
      <c r="AI566" s="197"/>
      <c r="AJ566" s="197"/>
      <c r="AK566" s="197"/>
      <c r="AL566" s="197"/>
      <c r="AM566" s="197"/>
      <c r="AN566" s="197"/>
      <c r="AO566" s="197"/>
    </row>
    <row r="567" spans="1:41" ht="12.75" customHeight="1" x14ac:dyDescent="0.25">
      <c r="A567" s="197"/>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c r="AA567" s="197"/>
      <c r="AB567" s="197"/>
      <c r="AC567" s="197"/>
      <c r="AD567" s="197"/>
      <c r="AE567" s="197"/>
      <c r="AF567" s="197"/>
      <c r="AG567" s="197"/>
      <c r="AH567" s="197"/>
      <c r="AI567" s="197"/>
      <c r="AJ567" s="197"/>
      <c r="AK567" s="197"/>
      <c r="AL567" s="197"/>
      <c r="AM567" s="197"/>
      <c r="AN567" s="197"/>
      <c r="AO567" s="197"/>
    </row>
    <row r="568" spans="1:41" ht="12.75" customHeight="1" x14ac:dyDescent="0.25">
      <c r="A568" s="197"/>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c r="AA568" s="197"/>
      <c r="AB568" s="197"/>
      <c r="AC568" s="197"/>
      <c r="AD568" s="197"/>
      <c r="AE568" s="197"/>
      <c r="AF568" s="197"/>
      <c r="AG568" s="197"/>
      <c r="AH568" s="197"/>
      <c r="AI568" s="197"/>
      <c r="AJ568" s="197"/>
      <c r="AK568" s="197"/>
      <c r="AL568" s="197"/>
      <c r="AM568" s="197"/>
      <c r="AN568" s="197"/>
      <c r="AO568" s="197"/>
    </row>
    <row r="569" spans="1:41" ht="12.75" customHeight="1" x14ac:dyDescent="0.25">
      <c r="A569" s="197"/>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c r="AA569" s="197"/>
      <c r="AB569" s="197"/>
      <c r="AC569" s="197"/>
      <c r="AD569" s="197"/>
      <c r="AE569" s="197"/>
      <c r="AF569" s="197"/>
      <c r="AG569" s="197"/>
      <c r="AH569" s="197"/>
      <c r="AI569" s="197"/>
      <c r="AJ569" s="197"/>
      <c r="AK569" s="197"/>
      <c r="AL569" s="197"/>
      <c r="AM569" s="197"/>
      <c r="AN569" s="197"/>
      <c r="AO569" s="197"/>
    </row>
    <row r="570" spans="1:41" ht="12.75" customHeight="1" x14ac:dyDescent="0.25">
      <c r="A570" s="197"/>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c r="AA570" s="197"/>
      <c r="AB570" s="197"/>
      <c r="AC570" s="197"/>
      <c r="AD570" s="197"/>
      <c r="AE570" s="197"/>
      <c r="AF570" s="197"/>
      <c r="AG570" s="197"/>
      <c r="AH570" s="197"/>
      <c r="AI570" s="197"/>
      <c r="AJ570" s="197"/>
      <c r="AK570" s="197"/>
      <c r="AL570" s="197"/>
      <c r="AM570" s="197"/>
      <c r="AN570" s="197"/>
      <c r="AO570" s="197"/>
    </row>
    <row r="571" spans="1:41" ht="12.75" customHeight="1" x14ac:dyDescent="0.25">
      <c r="A571" s="197"/>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c r="AA571" s="197"/>
      <c r="AB571" s="197"/>
      <c r="AC571" s="197"/>
      <c r="AD571" s="197"/>
      <c r="AE571" s="197"/>
      <c r="AF571" s="197"/>
      <c r="AG571" s="197"/>
      <c r="AH571" s="197"/>
      <c r="AI571" s="197"/>
      <c r="AJ571" s="197"/>
      <c r="AK571" s="197"/>
      <c r="AL571" s="197"/>
      <c r="AM571" s="197"/>
      <c r="AN571" s="197"/>
      <c r="AO571" s="197"/>
    </row>
    <row r="572" spans="1:41" ht="12.75" customHeight="1" x14ac:dyDescent="0.25">
      <c r="A572" s="197"/>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c r="AA572" s="197"/>
      <c r="AB572" s="197"/>
      <c r="AC572" s="197"/>
      <c r="AD572" s="197"/>
      <c r="AE572" s="197"/>
      <c r="AF572" s="197"/>
      <c r="AG572" s="197"/>
      <c r="AH572" s="197"/>
      <c r="AI572" s="197"/>
      <c r="AJ572" s="197"/>
      <c r="AK572" s="197"/>
      <c r="AL572" s="197"/>
      <c r="AM572" s="197"/>
      <c r="AN572" s="197"/>
      <c r="AO572" s="197"/>
    </row>
    <row r="573" spans="1:41" ht="12.75" customHeight="1" x14ac:dyDescent="0.25">
      <c r="A573" s="197"/>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c r="AA573" s="197"/>
      <c r="AB573" s="197"/>
      <c r="AC573" s="197"/>
      <c r="AD573" s="197"/>
      <c r="AE573" s="197"/>
      <c r="AF573" s="197"/>
      <c r="AG573" s="197"/>
      <c r="AH573" s="197"/>
      <c r="AI573" s="197"/>
      <c r="AJ573" s="197"/>
      <c r="AK573" s="197"/>
      <c r="AL573" s="197"/>
      <c r="AM573" s="197"/>
      <c r="AN573" s="197"/>
      <c r="AO573" s="197"/>
    </row>
    <row r="574" spans="1:41" ht="12.75" customHeight="1" x14ac:dyDescent="0.25">
      <c r="A574" s="197"/>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c r="AA574" s="197"/>
      <c r="AB574" s="197"/>
      <c r="AC574" s="197"/>
      <c r="AD574" s="197"/>
      <c r="AE574" s="197"/>
      <c r="AF574" s="197"/>
      <c r="AG574" s="197"/>
      <c r="AH574" s="197"/>
      <c r="AI574" s="197"/>
      <c r="AJ574" s="197"/>
      <c r="AK574" s="197"/>
      <c r="AL574" s="197"/>
      <c r="AM574" s="197"/>
      <c r="AN574" s="197"/>
      <c r="AO574" s="197"/>
    </row>
    <row r="575" spans="1:41" ht="12.75" customHeight="1" x14ac:dyDescent="0.25">
      <c r="A575" s="197"/>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c r="AA575" s="197"/>
      <c r="AB575" s="197"/>
      <c r="AC575" s="197"/>
      <c r="AD575" s="197"/>
      <c r="AE575" s="197"/>
      <c r="AF575" s="197"/>
      <c r="AG575" s="197"/>
      <c r="AH575" s="197"/>
      <c r="AI575" s="197"/>
      <c r="AJ575" s="197"/>
      <c r="AK575" s="197"/>
      <c r="AL575" s="197"/>
      <c r="AM575" s="197"/>
      <c r="AN575" s="197"/>
      <c r="AO575" s="197"/>
    </row>
    <row r="576" spans="1:41" ht="12.75" customHeight="1" x14ac:dyDescent="0.25">
      <c r="A576" s="197"/>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c r="AA576" s="197"/>
      <c r="AB576" s="197"/>
      <c r="AC576" s="197"/>
      <c r="AD576" s="197"/>
      <c r="AE576" s="197"/>
      <c r="AF576" s="197"/>
      <c r="AG576" s="197"/>
      <c r="AH576" s="197"/>
      <c r="AI576" s="197"/>
      <c r="AJ576" s="197"/>
      <c r="AK576" s="197"/>
      <c r="AL576" s="197"/>
      <c r="AM576" s="197"/>
      <c r="AN576" s="197"/>
      <c r="AO576" s="197"/>
    </row>
    <row r="577" spans="1:41" ht="12.75" customHeight="1" x14ac:dyDescent="0.25">
      <c r="A577" s="197"/>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c r="AA577" s="197"/>
      <c r="AB577" s="197"/>
      <c r="AC577" s="197"/>
      <c r="AD577" s="197"/>
      <c r="AE577" s="197"/>
      <c r="AF577" s="197"/>
      <c r="AG577" s="197"/>
      <c r="AH577" s="197"/>
      <c r="AI577" s="197"/>
      <c r="AJ577" s="197"/>
      <c r="AK577" s="197"/>
      <c r="AL577" s="197"/>
      <c r="AM577" s="197"/>
      <c r="AN577" s="197"/>
      <c r="AO577" s="197"/>
    </row>
    <row r="578" spans="1:41" ht="12.75" customHeight="1" x14ac:dyDescent="0.25">
      <c r="A578" s="197"/>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c r="AA578" s="197"/>
      <c r="AB578" s="197"/>
      <c r="AC578" s="197"/>
      <c r="AD578" s="197"/>
      <c r="AE578" s="197"/>
      <c r="AF578" s="197"/>
      <c r="AG578" s="197"/>
      <c r="AH578" s="197"/>
      <c r="AI578" s="197"/>
      <c r="AJ578" s="197"/>
      <c r="AK578" s="197"/>
      <c r="AL578" s="197"/>
      <c r="AM578" s="197"/>
      <c r="AN578" s="197"/>
      <c r="AO578" s="197"/>
    </row>
    <row r="579" spans="1:41" ht="12.75" customHeight="1" x14ac:dyDescent="0.25">
      <c r="A579" s="197"/>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c r="AA579" s="197"/>
      <c r="AB579" s="197"/>
      <c r="AC579" s="197"/>
      <c r="AD579" s="197"/>
      <c r="AE579" s="197"/>
      <c r="AF579" s="197"/>
      <c r="AG579" s="197"/>
      <c r="AH579" s="197"/>
      <c r="AI579" s="197"/>
      <c r="AJ579" s="197"/>
      <c r="AK579" s="197"/>
      <c r="AL579" s="197"/>
      <c r="AM579" s="197"/>
      <c r="AN579" s="197"/>
      <c r="AO579" s="197"/>
    </row>
    <row r="580" spans="1:41" ht="12.75" customHeight="1" x14ac:dyDescent="0.25">
      <c r="A580" s="197"/>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c r="AA580" s="197"/>
      <c r="AB580" s="197"/>
      <c r="AC580" s="197"/>
      <c r="AD580" s="197"/>
      <c r="AE580" s="197"/>
      <c r="AF580" s="197"/>
      <c r="AG580" s="197"/>
      <c r="AH580" s="197"/>
      <c r="AI580" s="197"/>
      <c r="AJ580" s="197"/>
      <c r="AK580" s="197"/>
      <c r="AL580" s="197"/>
      <c r="AM580" s="197"/>
      <c r="AN580" s="197"/>
      <c r="AO580" s="197"/>
    </row>
    <row r="581" spans="1:41" ht="12.75" customHeight="1" x14ac:dyDescent="0.25">
      <c r="A581" s="197"/>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c r="AA581" s="197"/>
      <c r="AB581" s="197"/>
      <c r="AC581" s="197"/>
      <c r="AD581" s="197"/>
      <c r="AE581" s="197"/>
      <c r="AF581" s="197"/>
      <c r="AG581" s="197"/>
      <c r="AH581" s="197"/>
      <c r="AI581" s="197"/>
      <c r="AJ581" s="197"/>
      <c r="AK581" s="197"/>
      <c r="AL581" s="197"/>
      <c r="AM581" s="197"/>
      <c r="AN581" s="197"/>
      <c r="AO581" s="197"/>
    </row>
    <row r="582" spans="1:41" ht="12.75" customHeight="1" x14ac:dyDescent="0.25">
      <c r="A582" s="197"/>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c r="AA582" s="197"/>
      <c r="AB582" s="197"/>
      <c r="AC582" s="197"/>
      <c r="AD582" s="197"/>
      <c r="AE582" s="197"/>
      <c r="AF582" s="197"/>
      <c r="AG582" s="197"/>
      <c r="AH582" s="197"/>
      <c r="AI582" s="197"/>
      <c r="AJ582" s="197"/>
      <c r="AK582" s="197"/>
      <c r="AL582" s="197"/>
      <c r="AM582" s="197"/>
      <c r="AN582" s="197"/>
      <c r="AO582" s="197"/>
    </row>
    <row r="583" spans="1:41" ht="12.75" customHeight="1" x14ac:dyDescent="0.25">
      <c r="A583" s="197"/>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c r="AA583" s="197"/>
      <c r="AB583" s="197"/>
      <c r="AC583" s="197"/>
      <c r="AD583" s="197"/>
      <c r="AE583" s="197"/>
      <c r="AF583" s="197"/>
      <c r="AG583" s="197"/>
      <c r="AH583" s="197"/>
      <c r="AI583" s="197"/>
      <c r="AJ583" s="197"/>
      <c r="AK583" s="197"/>
      <c r="AL583" s="197"/>
      <c r="AM583" s="197"/>
      <c r="AN583" s="197"/>
      <c r="AO583" s="197"/>
    </row>
    <row r="584" spans="1:41" ht="12.75" customHeight="1" x14ac:dyDescent="0.25">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c r="AA584" s="197"/>
      <c r="AB584" s="197"/>
      <c r="AC584" s="197"/>
      <c r="AD584" s="197"/>
      <c r="AE584" s="197"/>
      <c r="AF584" s="197"/>
      <c r="AG584" s="197"/>
      <c r="AH584" s="197"/>
      <c r="AI584" s="197"/>
      <c r="AJ584" s="197"/>
      <c r="AK584" s="197"/>
      <c r="AL584" s="197"/>
      <c r="AM584" s="197"/>
      <c r="AN584" s="197"/>
      <c r="AO584" s="197"/>
    </row>
    <row r="585" spans="1:41" ht="12.75" customHeight="1" x14ac:dyDescent="0.25">
      <c r="A585" s="197"/>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c r="AA585" s="197"/>
      <c r="AB585" s="197"/>
      <c r="AC585" s="197"/>
      <c r="AD585" s="197"/>
      <c r="AE585" s="197"/>
      <c r="AF585" s="197"/>
      <c r="AG585" s="197"/>
      <c r="AH585" s="197"/>
      <c r="AI585" s="197"/>
      <c r="AJ585" s="197"/>
      <c r="AK585" s="197"/>
      <c r="AL585" s="197"/>
      <c r="AM585" s="197"/>
      <c r="AN585" s="197"/>
      <c r="AO585" s="197"/>
    </row>
    <row r="586" spans="1:41" ht="12.75" customHeight="1" x14ac:dyDescent="0.25">
      <c r="A586" s="197"/>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c r="AA586" s="197"/>
      <c r="AB586" s="197"/>
      <c r="AC586" s="197"/>
      <c r="AD586" s="197"/>
      <c r="AE586" s="197"/>
      <c r="AF586" s="197"/>
      <c r="AG586" s="197"/>
      <c r="AH586" s="197"/>
      <c r="AI586" s="197"/>
      <c r="AJ586" s="197"/>
      <c r="AK586" s="197"/>
      <c r="AL586" s="197"/>
      <c r="AM586" s="197"/>
      <c r="AN586" s="197"/>
      <c r="AO586" s="197"/>
    </row>
    <row r="587" spans="1:41" ht="12.75" customHeight="1" x14ac:dyDescent="0.25">
      <c r="A587" s="197"/>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c r="AA587" s="197"/>
      <c r="AB587" s="197"/>
      <c r="AC587" s="197"/>
      <c r="AD587" s="197"/>
      <c r="AE587" s="197"/>
      <c r="AF587" s="197"/>
      <c r="AG587" s="197"/>
      <c r="AH587" s="197"/>
      <c r="AI587" s="197"/>
      <c r="AJ587" s="197"/>
      <c r="AK587" s="197"/>
      <c r="AL587" s="197"/>
      <c r="AM587" s="197"/>
      <c r="AN587" s="197"/>
      <c r="AO587" s="197"/>
    </row>
    <row r="588" spans="1:41" ht="12.75" customHeight="1" x14ac:dyDescent="0.25">
      <c r="A588" s="197"/>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c r="AA588" s="197"/>
      <c r="AB588" s="197"/>
      <c r="AC588" s="197"/>
      <c r="AD588" s="197"/>
      <c r="AE588" s="197"/>
      <c r="AF588" s="197"/>
      <c r="AG588" s="197"/>
      <c r="AH588" s="197"/>
      <c r="AI588" s="197"/>
      <c r="AJ588" s="197"/>
      <c r="AK588" s="197"/>
      <c r="AL588" s="197"/>
      <c r="AM588" s="197"/>
      <c r="AN588" s="197"/>
      <c r="AO588" s="197"/>
    </row>
    <row r="589" spans="1:41" ht="12.75" customHeight="1" x14ac:dyDescent="0.25">
      <c r="A589" s="197"/>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row>
    <row r="590" spans="1:41" ht="12.75" customHeight="1" x14ac:dyDescent="0.25">
      <c r="A590" s="197"/>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row>
    <row r="591" spans="1:41" ht="12.75" customHeight="1" x14ac:dyDescent="0.25">
      <c r="A591" s="197"/>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row>
    <row r="592" spans="1:41" ht="12.75" customHeight="1" x14ac:dyDescent="0.25">
      <c r="A592" s="197"/>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c r="AA592" s="197"/>
      <c r="AB592" s="197"/>
      <c r="AC592" s="197"/>
      <c r="AD592" s="197"/>
      <c r="AE592" s="197"/>
      <c r="AF592" s="197"/>
      <c r="AG592" s="197"/>
      <c r="AH592" s="197"/>
      <c r="AI592" s="197"/>
      <c r="AJ592" s="197"/>
      <c r="AK592" s="197"/>
      <c r="AL592" s="197"/>
      <c r="AM592" s="197"/>
      <c r="AN592" s="197"/>
      <c r="AO592" s="197"/>
    </row>
    <row r="593" spans="1:41" ht="12.75" customHeight="1" x14ac:dyDescent="0.25">
      <c r="A593" s="197"/>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c r="AA593" s="197"/>
      <c r="AB593" s="197"/>
      <c r="AC593" s="197"/>
      <c r="AD593" s="197"/>
      <c r="AE593" s="197"/>
      <c r="AF593" s="197"/>
      <c r="AG593" s="197"/>
      <c r="AH593" s="197"/>
      <c r="AI593" s="197"/>
      <c r="AJ593" s="197"/>
      <c r="AK593" s="197"/>
      <c r="AL593" s="197"/>
      <c r="AM593" s="197"/>
      <c r="AN593" s="197"/>
      <c r="AO593" s="197"/>
    </row>
    <row r="594" spans="1:41" ht="12.75" customHeight="1" x14ac:dyDescent="0.25">
      <c r="A594" s="197"/>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c r="AA594" s="197"/>
      <c r="AB594" s="197"/>
      <c r="AC594" s="197"/>
      <c r="AD594" s="197"/>
      <c r="AE594" s="197"/>
      <c r="AF594" s="197"/>
      <c r="AG594" s="197"/>
      <c r="AH594" s="197"/>
      <c r="AI594" s="197"/>
      <c r="AJ594" s="197"/>
      <c r="AK594" s="197"/>
      <c r="AL594" s="197"/>
      <c r="AM594" s="197"/>
      <c r="AN594" s="197"/>
      <c r="AO594" s="197"/>
    </row>
    <row r="595" spans="1:41" ht="12.75" customHeight="1" x14ac:dyDescent="0.25">
      <c r="A595" s="197"/>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c r="AA595" s="197"/>
      <c r="AB595" s="197"/>
      <c r="AC595" s="197"/>
      <c r="AD595" s="197"/>
      <c r="AE595" s="197"/>
      <c r="AF595" s="197"/>
      <c r="AG595" s="197"/>
      <c r="AH595" s="197"/>
      <c r="AI595" s="197"/>
      <c r="AJ595" s="197"/>
      <c r="AK595" s="197"/>
      <c r="AL595" s="197"/>
      <c r="AM595" s="197"/>
      <c r="AN595" s="197"/>
      <c r="AO595" s="197"/>
    </row>
    <row r="596" spans="1:41" ht="12.75" customHeight="1" x14ac:dyDescent="0.25">
      <c r="A596" s="197"/>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c r="AA596" s="197"/>
      <c r="AB596" s="197"/>
      <c r="AC596" s="197"/>
      <c r="AD596" s="197"/>
      <c r="AE596" s="197"/>
      <c r="AF596" s="197"/>
      <c r="AG596" s="197"/>
      <c r="AH596" s="197"/>
      <c r="AI596" s="197"/>
      <c r="AJ596" s="197"/>
      <c r="AK596" s="197"/>
      <c r="AL596" s="197"/>
      <c r="AM596" s="197"/>
      <c r="AN596" s="197"/>
      <c r="AO596" s="197"/>
    </row>
    <row r="597" spans="1:41" ht="12.75" customHeight="1" x14ac:dyDescent="0.25">
      <c r="A597" s="197"/>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c r="AI597" s="197"/>
      <c r="AJ597" s="197"/>
      <c r="AK597" s="197"/>
      <c r="AL597" s="197"/>
      <c r="AM597" s="197"/>
      <c r="AN597" s="197"/>
      <c r="AO597" s="197"/>
    </row>
    <row r="598" spans="1:41" ht="12.75" customHeight="1" x14ac:dyDescent="0.25">
      <c r="A598" s="197"/>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c r="AA598" s="197"/>
      <c r="AB598" s="197"/>
      <c r="AC598" s="197"/>
      <c r="AD598" s="197"/>
      <c r="AE598" s="197"/>
      <c r="AF598" s="197"/>
      <c r="AG598" s="197"/>
      <c r="AH598" s="197"/>
      <c r="AI598" s="197"/>
      <c r="AJ598" s="197"/>
      <c r="AK598" s="197"/>
      <c r="AL598" s="197"/>
      <c r="AM598" s="197"/>
      <c r="AN598" s="197"/>
      <c r="AO598" s="197"/>
    </row>
    <row r="599" spans="1:41" ht="12.75" customHeight="1" x14ac:dyDescent="0.25">
      <c r="A599" s="197"/>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c r="AA599" s="197"/>
      <c r="AB599" s="197"/>
      <c r="AC599" s="197"/>
      <c r="AD599" s="197"/>
      <c r="AE599" s="197"/>
      <c r="AF599" s="197"/>
      <c r="AG599" s="197"/>
      <c r="AH599" s="197"/>
      <c r="AI599" s="197"/>
      <c r="AJ599" s="197"/>
      <c r="AK599" s="197"/>
      <c r="AL599" s="197"/>
      <c r="AM599" s="197"/>
      <c r="AN599" s="197"/>
      <c r="AO599" s="197"/>
    </row>
    <row r="600" spans="1:41" ht="12.75" customHeight="1" x14ac:dyDescent="0.25">
      <c r="A600" s="197"/>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c r="AA600" s="197"/>
      <c r="AB600" s="197"/>
      <c r="AC600" s="197"/>
      <c r="AD600" s="197"/>
      <c r="AE600" s="197"/>
      <c r="AF600" s="197"/>
      <c r="AG600" s="197"/>
      <c r="AH600" s="197"/>
      <c r="AI600" s="197"/>
      <c r="AJ600" s="197"/>
      <c r="AK600" s="197"/>
      <c r="AL600" s="197"/>
      <c r="AM600" s="197"/>
      <c r="AN600" s="197"/>
      <c r="AO600" s="197"/>
    </row>
    <row r="601" spans="1:41" ht="12.75" customHeight="1" x14ac:dyDescent="0.25">
      <c r="A601" s="197"/>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c r="AB601" s="197"/>
      <c r="AC601" s="197"/>
      <c r="AD601" s="197"/>
      <c r="AE601" s="197"/>
      <c r="AF601" s="197"/>
      <c r="AG601" s="197"/>
      <c r="AH601" s="197"/>
      <c r="AI601" s="197"/>
      <c r="AJ601" s="197"/>
      <c r="AK601" s="197"/>
      <c r="AL601" s="197"/>
      <c r="AM601" s="197"/>
      <c r="AN601" s="197"/>
      <c r="AO601" s="197"/>
    </row>
    <row r="602" spans="1:41" ht="12.75" customHeight="1" x14ac:dyDescent="0.25">
      <c r="A602" s="197"/>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c r="AA602" s="197"/>
      <c r="AB602" s="197"/>
      <c r="AC602" s="197"/>
      <c r="AD602" s="197"/>
      <c r="AE602" s="197"/>
      <c r="AF602" s="197"/>
      <c r="AG602" s="197"/>
      <c r="AH602" s="197"/>
      <c r="AI602" s="197"/>
      <c r="AJ602" s="197"/>
      <c r="AK602" s="197"/>
      <c r="AL602" s="197"/>
      <c r="AM602" s="197"/>
      <c r="AN602" s="197"/>
      <c r="AO602" s="197"/>
    </row>
    <row r="603" spans="1:41" ht="12.75" customHeight="1" x14ac:dyDescent="0.25">
      <c r="A603" s="197"/>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c r="AA603" s="197"/>
      <c r="AB603" s="197"/>
      <c r="AC603" s="197"/>
      <c r="AD603" s="197"/>
      <c r="AE603" s="197"/>
      <c r="AF603" s="197"/>
      <c r="AG603" s="197"/>
      <c r="AH603" s="197"/>
      <c r="AI603" s="197"/>
      <c r="AJ603" s="197"/>
      <c r="AK603" s="197"/>
      <c r="AL603" s="197"/>
      <c r="AM603" s="197"/>
      <c r="AN603" s="197"/>
      <c r="AO603" s="197"/>
    </row>
    <row r="604" spans="1:41" ht="12.75" customHeight="1" x14ac:dyDescent="0.25">
      <c r="A604" s="197"/>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c r="AA604" s="197"/>
      <c r="AB604" s="197"/>
      <c r="AC604" s="197"/>
      <c r="AD604" s="197"/>
      <c r="AE604" s="197"/>
      <c r="AF604" s="197"/>
      <c r="AG604" s="197"/>
      <c r="AH604" s="197"/>
      <c r="AI604" s="197"/>
      <c r="AJ604" s="197"/>
      <c r="AK604" s="197"/>
      <c r="AL604" s="197"/>
      <c r="AM604" s="197"/>
      <c r="AN604" s="197"/>
      <c r="AO604" s="197"/>
    </row>
    <row r="605" spans="1:41" ht="12.75" customHeight="1" x14ac:dyDescent="0.25">
      <c r="A605" s="197"/>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c r="AA605" s="197"/>
      <c r="AB605" s="197"/>
      <c r="AC605" s="197"/>
      <c r="AD605" s="197"/>
      <c r="AE605" s="197"/>
      <c r="AF605" s="197"/>
      <c r="AG605" s="197"/>
      <c r="AH605" s="197"/>
      <c r="AI605" s="197"/>
      <c r="AJ605" s="197"/>
      <c r="AK605" s="197"/>
      <c r="AL605" s="197"/>
      <c r="AM605" s="197"/>
      <c r="AN605" s="197"/>
      <c r="AO605" s="197"/>
    </row>
    <row r="606" spans="1:41" ht="12.75" customHeight="1" x14ac:dyDescent="0.25">
      <c r="A606" s="197"/>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c r="AA606" s="197"/>
      <c r="AB606" s="197"/>
      <c r="AC606" s="197"/>
      <c r="AD606" s="197"/>
      <c r="AE606" s="197"/>
      <c r="AF606" s="197"/>
      <c r="AG606" s="197"/>
      <c r="AH606" s="197"/>
      <c r="AI606" s="197"/>
      <c r="AJ606" s="197"/>
      <c r="AK606" s="197"/>
      <c r="AL606" s="197"/>
      <c r="AM606" s="197"/>
      <c r="AN606" s="197"/>
      <c r="AO606" s="197"/>
    </row>
    <row r="607" spans="1:41" ht="12.75" customHeight="1" x14ac:dyDescent="0.25">
      <c r="A607" s="197"/>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c r="AA607" s="197"/>
      <c r="AB607" s="197"/>
      <c r="AC607" s="197"/>
      <c r="AD607" s="197"/>
      <c r="AE607" s="197"/>
      <c r="AF607" s="197"/>
      <c r="AG607" s="197"/>
      <c r="AH607" s="197"/>
      <c r="AI607" s="197"/>
      <c r="AJ607" s="197"/>
      <c r="AK607" s="197"/>
      <c r="AL607" s="197"/>
      <c r="AM607" s="197"/>
      <c r="AN607" s="197"/>
      <c r="AO607" s="197"/>
    </row>
    <row r="608" spans="1:41" ht="12.75" customHeight="1" x14ac:dyDescent="0.25">
      <c r="A608" s="197"/>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c r="AA608" s="197"/>
      <c r="AB608" s="197"/>
      <c r="AC608" s="197"/>
      <c r="AD608" s="197"/>
      <c r="AE608" s="197"/>
      <c r="AF608" s="197"/>
      <c r="AG608" s="197"/>
      <c r="AH608" s="197"/>
      <c r="AI608" s="197"/>
      <c r="AJ608" s="197"/>
      <c r="AK608" s="197"/>
      <c r="AL608" s="197"/>
      <c r="AM608" s="197"/>
      <c r="AN608" s="197"/>
      <c r="AO608" s="197"/>
    </row>
    <row r="609" spans="1:41" ht="12.75" customHeight="1" x14ac:dyDescent="0.25">
      <c r="A609" s="197"/>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c r="AA609" s="197"/>
      <c r="AB609" s="197"/>
      <c r="AC609" s="197"/>
      <c r="AD609" s="197"/>
      <c r="AE609" s="197"/>
      <c r="AF609" s="197"/>
      <c r="AG609" s="197"/>
      <c r="AH609" s="197"/>
      <c r="AI609" s="197"/>
      <c r="AJ609" s="197"/>
      <c r="AK609" s="197"/>
      <c r="AL609" s="197"/>
      <c r="AM609" s="197"/>
      <c r="AN609" s="197"/>
      <c r="AO609" s="197"/>
    </row>
    <row r="610" spans="1:41" ht="12.75" customHeight="1" x14ac:dyDescent="0.25">
      <c r="A610" s="197"/>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c r="AA610" s="197"/>
      <c r="AB610" s="197"/>
      <c r="AC610" s="197"/>
      <c r="AD610" s="197"/>
      <c r="AE610" s="197"/>
      <c r="AF610" s="197"/>
      <c r="AG610" s="197"/>
      <c r="AH610" s="197"/>
      <c r="AI610" s="197"/>
      <c r="AJ610" s="197"/>
      <c r="AK610" s="197"/>
      <c r="AL610" s="197"/>
      <c r="AM610" s="197"/>
      <c r="AN610" s="197"/>
      <c r="AO610" s="197"/>
    </row>
    <row r="611" spans="1:41" ht="12.75" customHeight="1" x14ac:dyDescent="0.25">
      <c r="A611" s="197"/>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c r="AA611" s="197"/>
      <c r="AB611" s="197"/>
      <c r="AC611" s="197"/>
      <c r="AD611" s="197"/>
      <c r="AE611" s="197"/>
      <c r="AF611" s="197"/>
      <c r="AG611" s="197"/>
      <c r="AH611" s="197"/>
      <c r="AI611" s="197"/>
      <c r="AJ611" s="197"/>
      <c r="AK611" s="197"/>
      <c r="AL611" s="197"/>
      <c r="AM611" s="197"/>
      <c r="AN611" s="197"/>
      <c r="AO611" s="197"/>
    </row>
    <row r="612" spans="1:41" ht="12.75" customHeight="1" x14ac:dyDescent="0.25">
      <c r="A612" s="197"/>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c r="AA612" s="197"/>
      <c r="AB612" s="197"/>
      <c r="AC612" s="197"/>
      <c r="AD612" s="197"/>
      <c r="AE612" s="197"/>
      <c r="AF612" s="197"/>
      <c r="AG612" s="197"/>
      <c r="AH612" s="197"/>
      <c r="AI612" s="197"/>
      <c r="AJ612" s="197"/>
      <c r="AK612" s="197"/>
      <c r="AL612" s="197"/>
      <c r="AM612" s="197"/>
      <c r="AN612" s="197"/>
      <c r="AO612" s="197"/>
    </row>
    <row r="613" spans="1:41" ht="12.75" customHeight="1" x14ac:dyDescent="0.25">
      <c r="A613" s="197"/>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c r="AA613" s="197"/>
      <c r="AB613" s="197"/>
      <c r="AC613" s="197"/>
      <c r="AD613" s="197"/>
      <c r="AE613" s="197"/>
      <c r="AF613" s="197"/>
      <c r="AG613" s="197"/>
      <c r="AH613" s="197"/>
      <c r="AI613" s="197"/>
      <c r="AJ613" s="197"/>
      <c r="AK613" s="197"/>
      <c r="AL613" s="197"/>
      <c r="AM613" s="197"/>
      <c r="AN613" s="197"/>
      <c r="AO613" s="197"/>
    </row>
    <row r="614" spans="1:41" ht="12.75" customHeight="1" x14ac:dyDescent="0.25">
      <c r="A614" s="197"/>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c r="AA614" s="197"/>
      <c r="AB614" s="197"/>
      <c r="AC614" s="197"/>
      <c r="AD614" s="197"/>
      <c r="AE614" s="197"/>
      <c r="AF614" s="197"/>
      <c r="AG614" s="197"/>
      <c r="AH614" s="197"/>
      <c r="AI614" s="197"/>
      <c r="AJ614" s="197"/>
      <c r="AK614" s="197"/>
      <c r="AL614" s="197"/>
      <c r="AM614" s="197"/>
      <c r="AN614" s="197"/>
      <c r="AO614" s="197"/>
    </row>
    <row r="615" spans="1:41" ht="12.75" customHeight="1" x14ac:dyDescent="0.25">
      <c r="A615" s="197"/>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c r="AA615" s="197"/>
      <c r="AB615" s="197"/>
      <c r="AC615" s="197"/>
      <c r="AD615" s="197"/>
      <c r="AE615" s="197"/>
      <c r="AF615" s="197"/>
      <c r="AG615" s="197"/>
      <c r="AH615" s="197"/>
      <c r="AI615" s="197"/>
      <c r="AJ615" s="197"/>
      <c r="AK615" s="197"/>
      <c r="AL615" s="197"/>
      <c r="AM615" s="197"/>
      <c r="AN615" s="197"/>
      <c r="AO615" s="197"/>
    </row>
    <row r="616" spans="1:41" ht="12.75" customHeight="1" x14ac:dyDescent="0.25">
      <c r="A616" s="197"/>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c r="AA616" s="197"/>
      <c r="AB616" s="197"/>
      <c r="AC616" s="197"/>
      <c r="AD616" s="197"/>
      <c r="AE616" s="197"/>
      <c r="AF616" s="197"/>
      <c r="AG616" s="197"/>
      <c r="AH616" s="197"/>
      <c r="AI616" s="197"/>
      <c r="AJ616" s="197"/>
      <c r="AK616" s="197"/>
      <c r="AL616" s="197"/>
      <c r="AM616" s="197"/>
      <c r="AN616" s="197"/>
      <c r="AO616" s="197"/>
    </row>
    <row r="617" spans="1:41" ht="12.75" customHeight="1" x14ac:dyDescent="0.25">
      <c r="A617" s="197"/>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c r="AA617" s="197"/>
      <c r="AB617" s="197"/>
      <c r="AC617" s="197"/>
      <c r="AD617" s="197"/>
      <c r="AE617" s="197"/>
      <c r="AF617" s="197"/>
      <c r="AG617" s="197"/>
      <c r="AH617" s="197"/>
      <c r="AI617" s="197"/>
      <c r="AJ617" s="197"/>
      <c r="AK617" s="197"/>
      <c r="AL617" s="197"/>
      <c r="AM617" s="197"/>
      <c r="AN617" s="197"/>
      <c r="AO617" s="197"/>
    </row>
    <row r="618" spans="1:41" ht="12.75" customHeight="1" x14ac:dyDescent="0.25">
      <c r="A618" s="197"/>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c r="AA618" s="197"/>
      <c r="AB618" s="197"/>
      <c r="AC618" s="197"/>
      <c r="AD618" s="197"/>
      <c r="AE618" s="197"/>
      <c r="AF618" s="197"/>
      <c r="AG618" s="197"/>
      <c r="AH618" s="197"/>
      <c r="AI618" s="197"/>
      <c r="AJ618" s="197"/>
      <c r="AK618" s="197"/>
      <c r="AL618" s="197"/>
      <c r="AM618" s="197"/>
      <c r="AN618" s="197"/>
      <c r="AO618" s="197"/>
    </row>
    <row r="619" spans="1:41" ht="12.75" customHeight="1" x14ac:dyDescent="0.25">
      <c r="A619" s="197"/>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c r="AA619" s="197"/>
      <c r="AB619" s="197"/>
      <c r="AC619" s="197"/>
      <c r="AD619" s="197"/>
      <c r="AE619" s="197"/>
      <c r="AF619" s="197"/>
      <c r="AG619" s="197"/>
      <c r="AH619" s="197"/>
      <c r="AI619" s="197"/>
      <c r="AJ619" s="197"/>
      <c r="AK619" s="197"/>
      <c r="AL619" s="197"/>
      <c r="AM619" s="197"/>
      <c r="AN619" s="197"/>
      <c r="AO619" s="197"/>
    </row>
    <row r="620" spans="1:41" ht="12.75" customHeight="1" x14ac:dyDescent="0.25">
      <c r="A620" s="19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c r="AA620" s="197"/>
      <c r="AB620" s="197"/>
      <c r="AC620" s="197"/>
      <c r="AD620" s="197"/>
      <c r="AE620" s="197"/>
      <c r="AF620" s="197"/>
      <c r="AG620" s="197"/>
      <c r="AH620" s="197"/>
      <c r="AI620" s="197"/>
      <c r="AJ620" s="197"/>
      <c r="AK620" s="197"/>
      <c r="AL620" s="197"/>
      <c r="AM620" s="197"/>
      <c r="AN620" s="197"/>
      <c r="AO620" s="197"/>
    </row>
    <row r="621" spans="1:41" ht="12.75" customHeight="1" x14ac:dyDescent="0.25">
      <c r="A621" s="197"/>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c r="AA621" s="197"/>
      <c r="AB621" s="197"/>
      <c r="AC621" s="197"/>
      <c r="AD621" s="197"/>
      <c r="AE621" s="197"/>
      <c r="AF621" s="197"/>
      <c r="AG621" s="197"/>
      <c r="AH621" s="197"/>
      <c r="AI621" s="197"/>
      <c r="AJ621" s="197"/>
      <c r="AK621" s="197"/>
      <c r="AL621" s="197"/>
      <c r="AM621" s="197"/>
      <c r="AN621" s="197"/>
      <c r="AO621" s="197"/>
    </row>
    <row r="622" spans="1:41" ht="12.75" customHeight="1" x14ac:dyDescent="0.25">
      <c r="A622" s="197"/>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c r="AA622" s="197"/>
      <c r="AB622" s="197"/>
      <c r="AC622" s="197"/>
      <c r="AD622" s="197"/>
      <c r="AE622" s="197"/>
      <c r="AF622" s="197"/>
      <c r="AG622" s="197"/>
      <c r="AH622" s="197"/>
      <c r="AI622" s="197"/>
      <c r="AJ622" s="197"/>
      <c r="AK622" s="197"/>
      <c r="AL622" s="197"/>
      <c r="AM622" s="197"/>
      <c r="AN622" s="197"/>
      <c r="AO622" s="197"/>
    </row>
    <row r="623" spans="1:41" ht="12.75" customHeight="1" x14ac:dyDescent="0.25">
      <c r="A623" s="197"/>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c r="AA623" s="197"/>
      <c r="AB623" s="197"/>
      <c r="AC623" s="197"/>
      <c r="AD623" s="197"/>
      <c r="AE623" s="197"/>
      <c r="AF623" s="197"/>
      <c r="AG623" s="197"/>
      <c r="AH623" s="197"/>
      <c r="AI623" s="197"/>
      <c r="AJ623" s="197"/>
      <c r="AK623" s="197"/>
      <c r="AL623" s="197"/>
      <c r="AM623" s="197"/>
      <c r="AN623" s="197"/>
      <c r="AO623" s="197"/>
    </row>
    <row r="624" spans="1:41" ht="12.75" customHeight="1" x14ac:dyDescent="0.25">
      <c r="A624" s="197"/>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c r="AA624" s="197"/>
      <c r="AB624" s="197"/>
      <c r="AC624" s="197"/>
      <c r="AD624" s="197"/>
      <c r="AE624" s="197"/>
      <c r="AF624" s="197"/>
      <c r="AG624" s="197"/>
      <c r="AH624" s="197"/>
      <c r="AI624" s="197"/>
      <c r="AJ624" s="197"/>
      <c r="AK624" s="197"/>
      <c r="AL624" s="197"/>
      <c r="AM624" s="197"/>
      <c r="AN624" s="197"/>
      <c r="AO624" s="197"/>
    </row>
    <row r="625" spans="1:41" ht="12.75" customHeight="1" x14ac:dyDescent="0.25">
      <c r="A625" s="197"/>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c r="AA625" s="197"/>
      <c r="AB625" s="197"/>
      <c r="AC625" s="197"/>
      <c r="AD625" s="197"/>
      <c r="AE625" s="197"/>
      <c r="AF625" s="197"/>
      <c r="AG625" s="197"/>
      <c r="AH625" s="197"/>
      <c r="AI625" s="197"/>
      <c r="AJ625" s="197"/>
      <c r="AK625" s="197"/>
      <c r="AL625" s="197"/>
      <c r="AM625" s="197"/>
      <c r="AN625" s="197"/>
      <c r="AO625" s="197"/>
    </row>
    <row r="626" spans="1:41" ht="12.75" customHeight="1" x14ac:dyDescent="0.25">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c r="AI626" s="197"/>
      <c r="AJ626" s="197"/>
      <c r="AK626" s="197"/>
      <c r="AL626" s="197"/>
      <c r="AM626" s="197"/>
      <c r="AN626" s="197"/>
      <c r="AO626" s="197"/>
    </row>
    <row r="627" spans="1:41" ht="12.75" customHeight="1" x14ac:dyDescent="0.25">
      <c r="A627" s="197"/>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c r="AA627" s="197"/>
      <c r="AB627" s="197"/>
      <c r="AC627" s="197"/>
      <c r="AD627" s="197"/>
      <c r="AE627" s="197"/>
      <c r="AF627" s="197"/>
      <c r="AG627" s="197"/>
      <c r="AH627" s="197"/>
      <c r="AI627" s="197"/>
      <c r="AJ627" s="197"/>
      <c r="AK627" s="197"/>
      <c r="AL627" s="197"/>
      <c r="AM627" s="197"/>
      <c r="AN627" s="197"/>
      <c r="AO627" s="197"/>
    </row>
    <row r="628" spans="1:41" ht="12.75" customHeight="1" x14ac:dyDescent="0.25">
      <c r="A628" s="197"/>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c r="AA628" s="197"/>
      <c r="AB628" s="197"/>
      <c r="AC628" s="197"/>
      <c r="AD628" s="197"/>
      <c r="AE628" s="197"/>
      <c r="AF628" s="197"/>
      <c r="AG628" s="197"/>
      <c r="AH628" s="197"/>
      <c r="AI628" s="197"/>
      <c r="AJ628" s="197"/>
      <c r="AK628" s="197"/>
      <c r="AL628" s="197"/>
      <c r="AM628" s="197"/>
      <c r="AN628" s="197"/>
      <c r="AO628" s="197"/>
    </row>
    <row r="629" spans="1:41" ht="12.75" customHeight="1" x14ac:dyDescent="0.25">
      <c r="A629" s="197"/>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c r="AA629" s="197"/>
      <c r="AB629" s="197"/>
      <c r="AC629" s="197"/>
      <c r="AD629" s="197"/>
      <c r="AE629" s="197"/>
      <c r="AF629" s="197"/>
      <c r="AG629" s="197"/>
      <c r="AH629" s="197"/>
      <c r="AI629" s="197"/>
      <c r="AJ629" s="197"/>
      <c r="AK629" s="197"/>
      <c r="AL629" s="197"/>
      <c r="AM629" s="197"/>
      <c r="AN629" s="197"/>
      <c r="AO629" s="197"/>
    </row>
    <row r="630" spans="1:41" ht="12.75" customHeight="1" x14ac:dyDescent="0.25">
      <c r="A630" s="19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c r="AA630" s="197"/>
      <c r="AB630" s="197"/>
      <c r="AC630" s="197"/>
      <c r="AD630" s="197"/>
      <c r="AE630" s="197"/>
      <c r="AF630" s="197"/>
      <c r="AG630" s="197"/>
      <c r="AH630" s="197"/>
      <c r="AI630" s="197"/>
      <c r="AJ630" s="197"/>
      <c r="AK630" s="197"/>
      <c r="AL630" s="197"/>
      <c r="AM630" s="197"/>
      <c r="AN630" s="197"/>
      <c r="AO630" s="197"/>
    </row>
    <row r="631" spans="1:41" ht="12.75" customHeight="1" x14ac:dyDescent="0.25">
      <c r="A631" s="197"/>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c r="AA631" s="197"/>
      <c r="AB631" s="197"/>
      <c r="AC631" s="197"/>
      <c r="AD631" s="197"/>
      <c r="AE631" s="197"/>
      <c r="AF631" s="197"/>
      <c r="AG631" s="197"/>
      <c r="AH631" s="197"/>
      <c r="AI631" s="197"/>
      <c r="AJ631" s="197"/>
      <c r="AK631" s="197"/>
      <c r="AL631" s="197"/>
      <c r="AM631" s="197"/>
      <c r="AN631" s="197"/>
      <c r="AO631" s="197"/>
    </row>
    <row r="632" spans="1:41" ht="12.75" customHeight="1" x14ac:dyDescent="0.25">
      <c r="A632" s="197"/>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c r="AA632" s="197"/>
      <c r="AB632" s="197"/>
      <c r="AC632" s="197"/>
      <c r="AD632" s="197"/>
      <c r="AE632" s="197"/>
      <c r="AF632" s="197"/>
      <c r="AG632" s="197"/>
      <c r="AH632" s="197"/>
      <c r="AI632" s="197"/>
      <c r="AJ632" s="197"/>
      <c r="AK632" s="197"/>
      <c r="AL632" s="197"/>
      <c r="AM632" s="197"/>
      <c r="AN632" s="197"/>
      <c r="AO632" s="197"/>
    </row>
    <row r="633" spans="1:41" ht="12.75" customHeight="1" x14ac:dyDescent="0.25">
      <c r="A633" s="197"/>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c r="AA633" s="197"/>
      <c r="AB633" s="197"/>
      <c r="AC633" s="197"/>
      <c r="AD633" s="197"/>
      <c r="AE633" s="197"/>
      <c r="AF633" s="197"/>
      <c r="AG633" s="197"/>
      <c r="AH633" s="197"/>
      <c r="AI633" s="197"/>
      <c r="AJ633" s="197"/>
      <c r="AK633" s="197"/>
      <c r="AL633" s="197"/>
      <c r="AM633" s="197"/>
      <c r="AN633" s="197"/>
      <c r="AO633" s="197"/>
    </row>
    <row r="634" spans="1:41" ht="12.75" customHeight="1" x14ac:dyDescent="0.25">
      <c r="A634" s="197"/>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c r="AA634" s="197"/>
      <c r="AB634" s="197"/>
      <c r="AC634" s="197"/>
      <c r="AD634" s="197"/>
      <c r="AE634" s="197"/>
      <c r="AF634" s="197"/>
      <c r="AG634" s="197"/>
      <c r="AH634" s="197"/>
      <c r="AI634" s="197"/>
      <c r="AJ634" s="197"/>
      <c r="AK634" s="197"/>
      <c r="AL634" s="197"/>
      <c r="AM634" s="197"/>
      <c r="AN634" s="197"/>
      <c r="AO634" s="197"/>
    </row>
    <row r="635" spans="1:41" ht="12.75" customHeight="1" x14ac:dyDescent="0.25">
      <c r="A635" s="197"/>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c r="AA635" s="197"/>
      <c r="AB635" s="197"/>
      <c r="AC635" s="197"/>
      <c r="AD635" s="197"/>
      <c r="AE635" s="197"/>
      <c r="AF635" s="197"/>
      <c r="AG635" s="197"/>
      <c r="AH635" s="197"/>
      <c r="AI635" s="197"/>
      <c r="AJ635" s="197"/>
      <c r="AK635" s="197"/>
      <c r="AL635" s="197"/>
      <c r="AM635" s="197"/>
      <c r="AN635" s="197"/>
      <c r="AO635" s="197"/>
    </row>
    <row r="636" spans="1:41" ht="12.75" customHeight="1" x14ac:dyDescent="0.25">
      <c r="A636" s="197"/>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c r="AA636" s="197"/>
      <c r="AB636" s="197"/>
      <c r="AC636" s="197"/>
      <c r="AD636" s="197"/>
      <c r="AE636" s="197"/>
      <c r="AF636" s="197"/>
      <c r="AG636" s="197"/>
      <c r="AH636" s="197"/>
      <c r="AI636" s="197"/>
      <c r="AJ636" s="197"/>
      <c r="AK636" s="197"/>
      <c r="AL636" s="197"/>
      <c r="AM636" s="197"/>
      <c r="AN636" s="197"/>
      <c r="AO636" s="197"/>
    </row>
    <row r="637" spans="1:41" ht="12.75" customHeight="1" x14ac:dyDescent="0.25">
      <c r="A637" s="197"/>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c r="AA637" s="197"/>
      <c r="AB637" s="197"/>
      <c r="AC637" s="197"/>
      <c r="AD637" s="197"/>
      <c r="AE637" s="197"/>
      <c r="AF637" s="197"/>
      <c r="AG637" s="197"/>
      <c r="AH637" s="197"/>
      <c r="AI637" s="197"/>
      <c r="AJ637" s="197"/>
      <c r="AK637" s="197"/>
      <c r="AL637" s="197"/>
      <c r="AM637" s="197"/>
      <c r="AN637" s="197"/>
      <c r="AO637" s="197"/>
    </row>
    <row r="638" spans="1:41" ht="12.75" customHeight="1" x14ac:dyDescent="0.25">
      <c r="A638" s="197"/>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c r="AA638" s="197"/>
      <c r="AB638" s="197"/>
      <c r="AC638" s="197"/>
      <c r="AD638" s="197"/>
      <c r="AE638" s="197"/>
      <c r="AF638" s="197"/>
      <c r="AG638" s="197"/>
      <c r="AH638" s="197"/>
      <c r="AI638" s="197"/>
      <c r="AJ638" s="197"/>
      <c r="AK638" s="197"/>
      <c r="AL638" s="197"/>
      <c r="AM638" s="197"/>
      <c r="AN638" s="197"/>
      <c r="AO638" s="197"/>
    </row>
    <row r="639" spans="1:41" ht="12.75" customHeight="1" x14ac:dyDescent="0.25">
      <c r="A639" s="197"/>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c r="AA639" s="197"/>
      <c r="AB639" s="197"/>
      <c r="AC639" s="197"/>
      <c r="AD639" s="197"/>
      <c r="AE639" s="197"/>
      <c r="AF639" s="197"/>
      <c r="AG639" s="197"/>
      <c r="AH639" s="197"/>
      <c r="AI639" s="197"/>
      <c r="AJ639" s="197"/>
      <c r="AK639" s="197"/>
      <c r="AL639" s="197"/>
      <c r="AM639" s="197"/>
      <c r="AN639" s="197"/>
      <c r="AO639" s="197"/>
    </row>
    <row r="640" spans="1:41" ht="12.75" customHeight="1" x14ac:dyDescent="0.25">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c r="AA640" s="197"/>
      <c r="AB640" s="197"/>
      <c r="AC640" s="197"/>
      <c r="AD640" s="197"/>
      <c r="AE640" s="197"/>
      <c r="AF640" s="197"/>
      <c r="AG640" s="197"/>
      <c r="AH640" s="197"/>
      <c r="AI640" s="197"/>
      <c r="AJ640" s="197"/>
      <c r="AK640" s="197"/>
      <c r="AL640" s="197"/>
      <c r="AM640" s="197"/>
      <c r="AN640" s="197"/>
      <c r="AO640" s="197"/>
    </row>
    <row r="641" spans="1:41" ht="12.75" customHeight="1" x14ac:dyDescent="0.25">
      <c r="A641" s="197"/>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c r="AA641" s="197"/>
      <c r="AB641" s="197"/>
      <c r="AC641" s="197"/>
      <c r="AD641" s="197"/>
      <c r="AE641" s="197"/>
      <c r="AF641" s="197"/>
      <c r="AG641" s="197"/>
      <c r="AH641" s="197"/>
      <c r="AI641" s="197"/>
      <c r="AJ641" s="197"/>
      <c r="AK641" s="197"/>
      <c r="AL641" s="197"/>
      <c r="AM641" s="197"/>
      <c r="AN641" s="197"/>
      <c r="AO641" s="197"/>
    </row>
    <row r="642" spans="1:41" ht="12.75" customHeight="1" x14ac:dyDescent="0.25">
      <c r="A642" s="197"/>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c r="AA642" s="197"/>
      <c r="AB642" s="197"/>
      <c r="AC642" s="197"/>
      <c r="AD642" s="197"/>
      <c r="AE642" s="197"/>
      <c r="AF642" s="197"/>
      <c r="AG642" s="197"/>
      <c r="AH642" s="197"/>
      <c r="AI642" s="197"/>
      <c r="AJ642" s="197"/>
      <c r="AK642" s="197"/>
      <c r="AL642" s="197"/>
      <c r="AM642" s="197"/>
      <c r="AN642" s="197"/>
      <c r="AO642" s="197"/>
    </row>
    <row r="643" spans="1:41" ht="12.75" customHeight="1" x14ac:dyDescent="0.25">
      <c r="A643" s="197"/>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row>
    <row r="644" spans="1:41" ht="12.75" customHeight="1" x14ac:dyDescent="0.25">
      <c r="A644" s="197"/>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row>
    <row r="645" spans="1:41" ht="12.75" customHeight="1" x14ac:dyDescent="0.25">
      <c r="A645" s="197"/>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row>
    <row r="646" spans="1:41" ht="12.75" customHeight="1" x14ac:dyDescent="0.25">
      <c r="A646" s="197"/>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c r="AA646" s="197"/>
      <c r="AB646" s="197"/>
      <c r="AC646" s="197"/>
      <c r="AD646" s="197"/>
      <c r="AE646" s="197"/>
      <c r="AF646" s="197"/>
      <c r="AG646" s="197"/>
      <c r="AH646" s="197"/>
      <c r="AI646" s="197"/>
      <c r="AJ646" s="197"/>
      <c r="AK646" s="197"/>
      <c r="AL646" s="197"/>
      <c r="AM646" s="197"/>
      <c r="AN646" s="197"/>
      <c r="AO646" s="197"/>
    </row>
    <row r="647" spans="1:41" ht="12.75" customHeight="1" x14ac:dyDescent="0.25">
      <c r="A647" s="197"/>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c r="AA647" s="197"/>
      <c r="AB647" s="197"/>
      <c r="AC647" s="197"/>
      <c r="AD647" s="197"/>
      <c r="AE647" s="197"/>
      <c r="AF647" s="197"/>
      <c r="AG647" s="197"/>
      <c r="AH647" s="197"/>
      <c r="AI647" s="197"/>
      <c r="AJ647" s="197"/>
      <c r="AK647" s="197"/>
      <c r="AL647" s="197"/>
      <c r="AM647" s="197"/>
      <c r="AN647" s="197"/>
      <c r="AO647" s="197"/>
    </row>
    <row r="648" spans="1:41" ht="12.75" customHeight="1" x14ac:dyDescent="0.25">
      <c r="A648" s="197"/>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c r="AA648" s="197"/>
      <c r="AB648" s="197"/>
      <c r="AC648" s="197"/>
      <c r="AD648" s="197"/>
      <c r="AE648" s="197"/>
      <c r="AF648" s="197"/>
      <c r="AG648" s="197"/>
      <c r="AH648" s="197"/>
      <c r="AI648" s="197"/>
      <c r="AJ648" s="197"/>
      <c r="AK648" s="197"/>
      <c r="AL648" s="197"/>
      <c r="AM648" s="197"/>
      <c r="AN648" s="197"/>
      <c r="AO648" s="197"/>
    </row>
    <row r="649" spans="1:41" ht="12.75" customHeight="1" x14ac:dyDescent="0.25">
      <c r="A649" s="197"/>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c r="AA649" s="197"/>
      <c r="AB649" s="197"/>
      <c r="AC649" s="197"/>
      <c r="AD649" s="197"/>
      <c r="AE649" s="197"/>
      <c r="AF649" s="197"/>
      <c r="AG649" s="197"/>
      <c r="AH649" s="197"/>
      <c r="AI649" s="197"/>
      <c r="AJ649" s="197"/>
      <c r="AK649" s="197"/>
      <c r="AL649" s="197"/>
      <c r="AM649" s="197"/>
      <c r="AN649" s="197"/>
      <c r="AO649" s="197"/>
    </row>
    <row r="650" spans="1:41" ht="12.75" customHeight="1" x14ac:dyDescent="0.25">
      <c r="A650" s="197"/>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c r="AA650" s="197"/>
      <c r="AB650" s="197"/>
      <c r="AC650" s="197"/>
      <c r="AD650" s="197"/>
      <c r="AE650" s="197"/>
      <c r="AF650" s="197"/>
      <c r="AG650" s="197"/>
      <c r="AH650" s="197"/>
      <c r="AI650" s="197"/>
      <c r="AJ650" s="197"/>
      <c r="AK650" s="197"/>
      <c r="AL650" s="197"/>
      <c r="AM650" s="197"/>
      <c r="AN650" s="197"/>
      <c r="AO650" s="197"/>
    </row>
    <row r="651" spans="1:41" ht="12.75" customHeight="1" x14ac:dyDescent="0.25">
      <c r="A651" s="197"/>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c r="AA651" s="197"/>
      <c r="AB651" s="197"/>
      <c r="AC651" s="197"/>
      <c r="AD651" s="197"/>
      <c r="AE651" s="197"/>
      <c r="AF651" s="197"/>
      <c r="AG651" s="197"/>
      <c r="AH651" s="197"/>
      <c r="AI651" s="197"/>
      <c r="AJ651" s="197"/>
      <c r="AK651" s="197"/>
      <c r="AL651" s="197"/>
      <c r="AM651" s="197"/>
      <c r="AN651" s="197"/>
      <c r="AO651" s="197"/>
    </row>
    <row r="652" spans="1:41" ht="12.75" customHeight="1" x14ac:dyDescent="0.25">
      <c r="A652" s="197"/>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c r="AA652" s="197"/>
      <c r="AB652" s="197"/>
      <c r="AC652" s="197"/>
      <c r="AD652" s="197"/>
      <c r="AE652" s="197"/>
      <c r="AF652" s="197"/>
      <c r="AG652" s="197"/>
      <c r="AH652" s="197"/>
      <c r="AI652" s="197"/>
      <c r="AJ652" s="197"/>
      <c r="AK652" s="197"/>
      <c r="AL652" s="197"/>
      <c r="AM652" s="197"/>
      <c r="AN652" s="197"/>
      <c r="AO652" s="197"/>
    </row>
    <row r="653" spans="1:41" ht="12.75" customHeight="1" x14ac:dyDescent="0.25">
      <c r="A653" s="197"/>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c r="AA653" s="197"/>
      <c r="AB653" s="197"/>
      <c r="AC653" s="197"/>
      <c r="AD653" s="197"/>
      <c r="AE653" s="197"/>
      <c r="AF653" s="197"/>
      <c r="AG653" s="197"/>
      <c r="AH653" s="197"/>
      <c r="AI653" s="197"/>
      <c r="AJ653" s="197"/>
      <c r="AK653" s="197"/>
      <c r="AL653" s="197"/>
      <c r="AM653" s="197"/>
      <c r="AN653" s="197"/>
      <c r="AO653" s="197"/>
    </row>
    <row r="654" spans="1:41" ht="12.75" customHeight="1" x14ac:dyDescent="0.25">
      <c r="A654" s="197"/>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c r="AA654" s="197"/>
      <c r="AB654" s="197"/>
      <c r="AC654" s="197"/>
      <c r="AD654" s="197"/>
      <c r="AE654" s="197"/>
      <c r="AF654" s="197"/>
      <c r="AG654" s="197"/>
      <c r="AH654" s="197"/>
      <c r="AI654" s="197"/>
      <c r="AJ654" s="197"/>
      <c r="AK654" s="197"/>
      <c r="AL654" s="197"/>
      <c r="AM654" s="197"/>
      <c r="AN654" s="197"/>
      <c r="AO654" s="197"/>
    </row>
    <row r="655" spans="1:41" ht="12.75" customHeight="1" x14ac:dyDescent="0.25">
      <c r="A655" s="197"/>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c r="AA655" s="197"/>
      <c r="AB655" s="197"/>
      <c r="AC655" s="197"/>
      <c r="AD655" s="197"/>
      <c r="AE655" s="197"/>
      <c r="AF655" s="197"/>
      <c r="AG655" s="197"/>
      <c r="AH655" s="197"/>
      <c r="AI655" s="197"/>
      <c r="AJ655" s="197"/>
      <c r="AK655" s="197"/>
      <c r="AL655" s="197"/>
      <c r="AM655" s="197"/>
      <c r="AN655" s="197"/>
      <c r="AO655" s="197"/>
    </row>
    <row r="656" spans="1:41" ht="12.75" customHeight="1" x14ac:dyDescent="0.25">
      <c r="A656" s="197"/>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c r="AA656" s="197"/>
      <c r="AB656" s="197"/>
      <c r="AC656" s="197"/>
      <c r="AD656" s="197"/>
      <c r="AE656" s="197"/>
      <c r="AF656" s="197"/>
      <c r="AG656" s="197"/>
      <c r="AH656" s="197"/>
      <c r="AI656" s="197"/>
      <c r="AJ656" s="197"/>
      <c r="AK656" s="197"/>
      <c r="AL656" s="197"/>
      <c r="AM656" s="197"/>
      <c r="AN656" s="197"/>
      <c r="AO656" s="197"/>
    </row>
    <row r="657" spans="1:41" ht="12.75" customHeight="1" x14ac:dyDescent="0.25">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c r="AI657" s="197"/>
      <c r="AJ657" s="197"/>
      <c r="AK657" s="197"/>
      <c r="AL657" s="197"/>
      <c r="AM657" s="197"/>
      <c r="AN657" s="197"/>
      <c r="AO657" s="197"/>
    </row>
    <row r="658" spans="1:41" ht="12.75" customHeight="1" x14ac:dyDescent="0.25">
      <c r="A658" s="197"/>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c r="AA658" s="197"/>
      <c r="AB658" s="197"/>
      <c r="AC658" s="197"/>
      <c r="AD658" s="197"/>
      <c r="AE658" s="197"/>
      <c r="AF658" s="197"/>
      <c r="AG658" s="197"/>
      <c r="AH658" s="197"/>
      <c r="AI658" s="197"/>
      <c r="AJ658" s="197"/>
      <c r="AK658" s="197"/>
      <c r="AL658" s="197"/>
      <c r="AM658" s="197"/>
      <c r="AN658" s="197"/>
      <c r="AO658" s="197"/>
    </row>
    <row r="659" spans="1:41" ht="12.75" customHeight="1" x14ac:dyDescent="0.25">
      <c r="A659" s="197"/>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c r="AA659" s="197"/>
      <c r="AB659" s="197"/>
      <c r="AC659" s="197"/>
      <c r="AD659" s="197"/>
      <c r="AE659" s="197"/>
      <c r="AF659" s="197"/>
      <c r="AG659" s="197"/>
      <c r="AH659" s="197"/>
      <c r="AI659" s="197"/>
      <c r="AJ659" s="197"/>
      <c r="AK659" s="197"/>
      <c r="AL659" s="197"/>
      <c r="AM659" s="197"/>
      <c r="AN659" s="197"/>
      <c r="AO659" s="197"/>
    </row>
    <row r="660" spans="1:41" ht="12.75" customHeight="1" x14ac:dyDescent="0.25">
      <c r="A660" s="197"/>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c r="AA660" s="197"/>
      <c r="AB660" s="197"/>
      <c r="AC660" s="197"/>
      <c r="AD660" s="197"/>
      <c r="AE660" s="197"/>
      <c r="AF660" s="197"/>
      <c r="AG660" s="197"/>
      <c r="AH660" s="197"/>
      <c r="AI660" s="197"/>
      <c r="AJ660" s="197"/>
      <c r="AK660" s="197"/>
      <c r="AL660" s="197"/>
      <c r="AM660" s="197"/>
      <c r="AN660" s="197"/>
      <c r="AO660" s="197"/>
    </row>
    <row r="661" spans="1:41" ht="12.75" customHeight="1" x14ac:dyDescent="0.25">
      <c r="A661" s="197"/>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c r="AA661" s="197"/>
      <c r="AB661" s="197"/>
      <c r="AC661" s="197"/>
      <c r="AD661" s="197"/>
      <c r="AE661" s="197"/>
      <c r="AF661" s="197"/>
      <c r="AG661" s="197"/>
      <c r="AH661" s="197"/>
      <c r="AI661" s="197"/>
      <c r="AJ661" s="197"/>
      <c r="AK661" s="197"/>
      <c r="AL661" s="197"/>
      <c r="AM661" s="197"/>
      <c r="AN661" s="197"/>
      <c r="AO661" s="197"/>
    </row>
    <row r="662" spans="1:41" ht="12.75" customHeight="1" x14ac:dyDescent="0.25">
      <c r="A662" s="197"/>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c r="AA662" s="197"/>
      <c r="AB662" s="197"/>
      <c r="AC662" s="197"/>
      <c r="AD662" s="197"/>
      <c r="AE662" s="197"/>
      <c r="AF662" s="197"/>
      <c r="AG662" s="197"/>
      <c r="AH662" s="197"/>
      <c r="AI662" s="197"/>
      <c r="AJ662" s="197"/>
      <c r="AK662" s="197"/>
      <c r="AL662" s="197"/>
      <c r="AM662" s="197"/>
      <c r="AN662" s="197"/>
      <c r="AO662" s="197"/>
    </row>
    <row r="663" spans="1:41" ht="12.75" customHeight="1" x14ac:dyDescent="0.25">
      <c r="A663" s="197"/>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c r="AA663" s="197"/>
      <c r="AB663" s="197"/>
      <c r="AC663" s="197"/>
      <c r="AD663" s="197"/>
      <c r="AE663" s="197"/>
      <c r="AF663" s="197"/>
      <c r="AG663" s="197"/>
      <c r="AH663" s="197"/>
      <c r="AI663" s="197"/>
      <c r="AJ663" s="197"/>
      <c r="AK663" s="197"/>
      <c r="AL663" s="197"/>
      <c r="AM663" s="197"/>
      <c r="AN663" s="197"/>
      <c r="AO663" s="197"/>
    </row>
    <row r="664" spans="1:41" ht="12.75" customHeight="1" x14ac:dyDescent="0.25">
      <c r="A664" s="197"/>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c r="AA664" s="197"/>
      <c r="AB664" s="197"/>
      <c r="AC664" s="197"/>
      <c r="AD664" s="197"/>
      <c r="AE664" s="197"/>
      <c r="AF664" s="197"/>
      <c r="AG664" s="197"/>
      <c r="AH664" s="197"/>
      <c r="AI664" s="197"/>
      <c r="AJ664" s="197"/>
      <c r="AK664" s="197"/>
      <c r="AL664" s="197"/>
      <c r="AM664" s="197"/>
      <c r="AN664" s="197"/>
      <c r="AO664" s="197"/>
    </row>
    <row r="665" spans="1:41" ht="12.75" customHeight="1" x14ac:dyDescent="0.25">
      <c r="A665" s="197"/>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c r="AA665" s="197"/>
      <c r="AB665" s="197"/>
      <c r="AC665" s="197"/>
      <c r="AD665" s="197"/>
      <c r="AE665" s="197"/>
      <c r="AF665" s="197"/>
      <c r="AG665" s="197"/>
      <c r="AH665" s="197"/>
      <c r="AI665" s="197"/>
      <c r="AJ665" s="197"/>
      <c r="AK665" s="197"/>
      <c r="AL665" s="197"/>
      <c r="AM665" s="197"/>
      <c r="AN665" s="197"/>
      <c r="AO665" s="197"/>
    </row>
    <row r="666" spans="1:41" ht="12.75" customHeight="1" x14ac:dyDescent="0.25">
      <c r="A666" s="197"/>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c r="AA666" s="197"/>
      <c r="AB666" s="197"/>
      <c r="AC666" s="197"/>
      <c r="AD666" s="197"/>
      <c r="AE666" s="197"/>
      <c r="AF666" s="197"/>
      <c r="AG666" s="197"/>
      <c r="AH666" s="197"/>
      <c r="AI666" s="197"/>
      <c r="AJ666" s="197"/>
      <c r="AK666" s="197"/>
      <c r="AL666" s="197"/>
      <c r="AM666" s="197"/>
      <c r="AN666" s="197"/>
      <c r="AO666" s="197"/>
    </row>
    <row r="667" spans="1:41" ht="12.75" customHeight="1" x14ac:dyDescent="0.25">
      <c r="A667" s="197"/>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c r="AA667" s="197"/>
      <c r="AB667" s="197"/>
      <c r="AC667" s="197"/>
      <c r="AD667" s="197"/>
      <c r="AE667" s="197"/>
      <c r="AF667" s="197"/>
      <c r="AG667" s="197"/>
      <c r="AH667" s="197"/>
      <c r="AI667" s="197"/>
      <c r="AJ667" s="197"/>
      <c r="AK667" s="197"/>
      <c r="AL667" s="197"/>
      <c r="AM667" s="197"/>
      <c r="AN667" s="197"/>
      <c r="AO667" s="197"/>
    </row>
    <row r="668" spans="1:41" ht="12.75" customHeight="1" x14ac:dyDescent="0.25">
      <c r="A668" s="197"/>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c r="AA668" s="197"/>
      <c r="AB668" s="197"/>
      <c r="AC668" s="197"/>
      <c r="AD668" s="197"/>
      <c r="AE668" s="197"/>
      <c r="AF668" s="197"/>
      <c r="AG668" s="197"/>
      <c r="AH668" s="197"/>
      <c r="AI668" s="197"/>
      <c r="AJ668" s="197"/>
      <c r="AK668" s="197"/>
      <c r="AL668" s="197"/>
      <c r="AM668" s="197"/>
      <c r="AN668" s="197"/>
      <c r="AO668" s="197"/>
    </row>
    <row r="669" spans="1:41" ht="12.75" customHeight="1" x14ac:dyDescent="0.25">
      <c r="A669" s="197"/>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c r="AA669" s="197"/>
      <c r="AB669" s="197"/>
      <c r="AC669" s="197"/>
      <c r="AD669" s="197"/>
      <c r="AE669" s="197"/>
      <c r="AF669" s="197"/>
      <c r="AG669" s="197"/>
      <c r="AH669" s="197"/>
      <c r="AI669" s="197"/>
      <c r="AJ669" s="197"/>
      <c r="AK669" s="197"/>
      <c r="AL669" s="197"/>
      <c r="AM669" s="197"/>
      <c r="AN669" s="197"/>
      <c r="AO669" s="197"/>
    </row>
    <row r="670" spans="1:41" ht="12.75" customHeight="1" x14ac:dyDescent="0.25">
      <c r="A670" s="197"/>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c r="AA670" s="197"/>
      <c r="AB670" s="197"/>
      <c r="AC670" s="197"/>
      <c r="AD670" s="197"/>
      <c r="AE670" s="197"/>
      <c r="AF670" s="197"/>
      <c r="AG670" s="197"/>
      <c r="AH670" s="197"/>
      <c r="AI670" s="197"/>
      <c r="AJ670" s="197"/>
      <c r="AK670" s="197"/>
      <c r="AL670" s="197"/>
      <c r="AM670" s="197"/>
      <c r="AN670" s="197"/>
      <c r="AO670" s="197"/>
    </row>
    <row r="671" spans="1:41" ht="12.75" customHeight="1" x14ac:dyDescent="0.25">
      <c r="A671" s="197"/>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c r="AA671" s="197"/>
      <c r="AB671" s="197"/>
      <c r="AC671" s="197"/>
      <c r="AD671" s="197"/>
      <c r="AE671" s="197"/>
      <c r="AF671" s="197"/>
      <c r="AG671" s="197"/>
      <c r="AH671" s="197"/>
      <c r="AI671" s="197"/>
      <c r="AJ671" s="197"/>
      <c r="AK671" s="197"/>
      <c r="AL671" s="197"/>
      <c r="AM671" s="197"/>
      <c r="AN671" s="197"/>
      <c r="AO671" s="197"/>
    </row>
    <row r="672" spans="1:41" ht="12.75" customHeight="1" x14ac:dyDescent="0.25">
      <c r="A672" s="197"/>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c r="AA672" s="197"/>
      <c r="AB672" s="197"/>
      <c r="AC672" s="197"/>
      <c r="AD672" s="197"/>
      <c r="AE672" s="197"/>
      <c r="AF672" s="197"/>
      <c r="AG672" s="197"/>
      <c r="AH672" s="197"/>
      <c r="AI672" s="197"/>
      <c r="AJ672" s="197"/>
      <c r="AK672" s="197"/>
      <c r="AL672" s="197"/>
      <c r="AM672" s="197"/>
      <c r="AN672" s="197"/>
      <c r="AO672" s="197"/>
    </row>
    <row r="673" spans="1:41" ht="12.75" customHeight="1" x14ac:dyDescent="0.25">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c r="AA673" s="197"/>
      <c r="AB673" s="197"/>
      <c r="AC673" s="197"/>
      <c r="AD673" s="197"/>
      <c r="AE673" s="197"/>
      <c r="AF673" s="197"/>
      <c r="AG673" s="197"/>
      <c r="AH673" s="197"/>
      <c r="AI673" s="197"/>
      <c r="AJ673" s="197"/>
      <c r="AK673" s="197"/>
      <c r="AL673" s="197"/>
      <c r="AM673" s="197"/>
      <c r="AN673" s="197"/>
      <c r="AO673" s="197"/>
    </row>
    <row r="674" spans="1:41" ht="12.75" customHeight="1" x14ac:dyDescent="0.25">
      <c r="A674" s="197"/>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c r="AA674" s="197"/>
      <c r="AB674" s="197"/>
      <c r="AC674" s="197"/>
      <c r="AD674" s="197"/>
      <c r="AE674" s="197"/>
      <c r="AF674" s="197"/>
      <c r="AG674" s="197"/>
      <c r="AH674" s="197"/>
      <c r="AI674" s="197"/>
      <c r="AJ674" s="197"/>
      <c r="AK674" s="197"/>
      <c r="AL674" s="197"/>
      <c r="AM674" s="197"/>
      <c r="AN674" s="197"/>
      <c r="AO674" s="197"/>
    </row>
    <row r="675" spans="1:41" ht="12.75" customHeight="1" x14ac:dyDescent="0.25">
      <c r="A675" s="197"/>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c r="AA675" s="197"/>
      <c r="AB675" s="197"/>
      <c r="AC675" s="197"/>
      <c r="AD675" s="197"/>
      <c r="AE675" s="197"/>
      <c r="AF675" s="197"/>
      <c r="AG675" s="197"/>
      <c r="AH675" s="197"/>
      <c r="AI675" s="197"/>
      <c r="AJ675" s="197"/>
      <c r="AK675" s="197"/>
      <c r="AL675" s="197"/>
      <c r="AM675" s="197"/>
      <c r="AN675" s="197"/>
      <c r="AO675" s="197"/>
    </row>
    <row r="676" spans="1:41" ht="12.75" customHeight="1" x14ac:dyDescent="0.25">
      <c r="A676" s="197"/>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c r="AA676" s="197"/>
      <c r="AB676" s="197"/>
      <c r="AC676" s="197"/>
      <c r="AD676" s="197"/>
      <c r="AE676" s="197"/>
      <c r="AF676" s="197"/>
      <c r="AG676" s="197"/>
      <c r="AH676" s="197"/>
      <c r="AI676" s="197"/>
      <c r="AJ676" s="197"/>
      <c r="AK676" s="197"/>
      <c r="AL676" s="197"/>
      <c r="AM676" s="197"/>
      <c r="AN676" s="197"/>
      <c r="AO676" s="197"/>
    </row>
    <row r="677" spans="1:41" ht="12.75" customHeight="1" x14ac:dyDescent="0.25">
      <c r="A677" s="197"/>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c r="AA677" s="197"/>
      <c r="AB677" s="197"/>
      <c r="AC677" s="197"/>
      <c r="AD677" s="197"/>
      <c r="AE677" s="197"/>
      <c r="AF677" s="197"/>
      <c r="AG677" s="197"/>
      <c r="AH677" s="197"/>
      <c r="AI677" s="197"/>
      <c r="AJ677" s="197"/>
      <c r="AK677" s="197"/>
      <c r="AL677" s="197"/>
      <c r="AM677" s="197"/>
      <c r="AN677" s="197"/>
      <c r="AO677" s="197"/>
    </row>
    <row r="678" spans="1:41" ht="12.75" customHeight="1" x14ac:dyDescent="0.25">
      <c r="A678" s="197"/>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c r="AA678" s="197"/>
      <c r="AB678" s="197"/>
      <c r="AC678" s="197"/>
      <c r="AD678" s="197"/>
      <c r="AE678" s="197"/>
      <c r="AF678" s="197"/>
      <c r="AG678" s="197"/>
      <c r="AH678" s="197"/>
      <c r="AI678" s="197"/>
      <c r="AJ678" s="197"/>
      <c r="AK678" s="197"/>
      <c r="AL678" s="197"/>
      <c r="AM678" s="197"/>
      <c r="AN678" s="197"/>
      <c r="AO678" s="197"/>
    </row>
    <row r="679" spans="1:41" ht="12.75" customHeight="1" x14ac:dyDescent="0.25">
      <c r="A679" s="197"/>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c r="AA679" s="197"/>
      <c r="AB679" s="197"/>
      <c r="AC679" s="197"/>
      <c r="AD679" s="197"/>
      <c r="AE679" s="197"/>
      <c r="AF679" s="197"/>
      <c r="AG679" s="197"/>
      <c r="AH679" s="197"/>
      <c r="AI679" s="197"/>
      <c r="AJ679" s="197"/>
      <c r="AK679" s="197"/>
      <c r="AL679" s="197"/>
      <c r="AM679" s="197"/>
      <c r="AN679" s="197"/>
      <c r="AO679" s="197"/>
    </row>
    <row r="680" spans="1:41" ht="12.75" customHeight="1" x14ac:dyDescent="0.25">
      <c r="A680" s="197"/>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c r="AA680" s="197"/>
      <c r="AB680" s="197"/>
      <c r="AC680" s="197"/>
      <c r="AD680" s="197"/>
      <c r="AE680" s="197"/>
      <c r="AF680" s="197"/>
      <c r="AG680" s="197"/>
      <c r="AH680" s="197"/>
      <c r="AI680" s="197"/>
      <c r="AJ680" s="197"/>
      <c r="AK680" s="197"/>
      <c r="AL680" s="197"/>
      <c r="AM680" s="197"/>
      <c r="AN680" s="197"/>
      <c r="AO680" s="197"/>
    </row>
    <row r="681" spans="1:41" ht="12.75" customHeight="1" x14ac:dyDescent="0.25">
      <c r="A681" s="197"/>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c r="AA681" s="197"/>
      <c r="AB681" s="197"/>
      <c r="AC681" s="197"/>
      <c r="AD681" s="197"/>
      <c r="AE681" s="197"/>
      <c r="AF681" s="197"/>
      <c r="AG681" s="197"/>
      <c r="AH681" s="197"/>
      <c r="AI681" s="197"/>
      <c r="AJ681" s="197"/>
      <c r="AK681" s="197"/>
      <c r="AL681" s="197"/>
      <c r="AM681" s="197"/>
      <c r="AN681" s="197"/>
      <c r="AO681" s="197"/>
    </row>
    <row r="682" spans="1:41" ht="12.75" customHeight="1" x14ac:dyDescent="0.25">
      <c r="A682" s="197"/>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c r="AA682" s="197"/>
      <c r="AB682" s="197"/>
      <c r="AC682" s="197"/>
      <c r="AD682" s="197"/>
      <c r="AE682" s="197"/>
      <c r="AF682" s="197"/>
      <c r="AG682" s="197"/>
      <c r="AH682" s="197"/>
      <c r="AI682" s="197"/>
      <c r="AJ682" s="197"/>
      <c r="AK682" s="197"/>
      <c r="AL682" s="197"/>
      <c r="AM682" s="197"/>
      <c r="AN682" s="197"/>
      <c r="AO682" s="197"/>
    </row>
    <row r="683" spans="1:41" ht="12.75" customHeight="1" x14ac:dyDescent="0.25">
      <c r="A683" s="197"/>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c r="AA683" s="197"/>
      <c r="AB683" s="197"/>
      <c r="AC683" s="197"/>
      <c r="AD683" s="197"/>
      <c r="AE683" s="197"/>
      <c r="AF683" s="197"/>
      <c r="AG683" s="197"/>
      <c r="AH683" s="197"/>
      <c r="AI683" s="197"/>
      <c r="AJ683" s="197"/>
      <c r="AK683" s="197"/>
      <c r="AL683" s="197"/>
      <c r="AM683" s="197"/>
      <c r="AN683" s="197"/>
      <c r="AO683" s="197"/>
    </row>
    <row r="684" spans="1:41" ht="12.75" customHeight="1" x14ac:dyDescent="0.25">
      <c r="A684" s="197"/>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c r="AA684" s="197"/>
      <c r="AB684" s="197"/>
      <c r="AC684" s="197"/>
      <c r="AD684" s="197"/>
      <c r="AE684" s="197"/>
      <c r="AF684" s="197"/>
      <c r="AG684" s="197"/>
      <c r="AH684" s="197"/>
      <c r="AI684" s="197"/>
      <c r="AJ684" s="197"/>
      <c r="AK684" s="197"/>
      <c r="AL684" s="197"/>
      <c r="AM684" s="197"/>
      <c r="AN684" s="197"/>
      <c r="AO684" s="197"/>
    </row>
    <row r="685" spans="1:41" ht="12.75" customHeight="1" x14ac:dyDescent="0.25">
      <c r="A685" s="197"/>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c r="AA685" s="197"/>
      <c r="AB685" s="197"/>
      <c r="AC685" s="197"/>
      <c r="AD685" s="197"/>
      <c r="AE685" s="197"/>
      <c r="AF685" s="197"/>
      <c r="AG685" s="197"/>
      <c r="AH685" s="197"/>
      <c r="AI685" s="197"/>
      <c r="AJ685" s="197"/>
      <c r="AK685" s="197"/>
      <c r="AL685" s="197"/>
      <c r="AM685" s="197"/>
      <c r="AN685" s="197"/>
      <c r="AO685" s="197"/>
    </row>
    <row r="686" spans="1:41" ht="12.75" customHeight="1" x14ac:dyDescent="0.25">
      <c r="A686" s="197"/>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c r="AA686" s="197"/>
      <c r="AB686" s="197"/>
      <c r="AC686" s="197"/>
      <c r="AD686" s="197"/>
      <c r="AE686" s="197"/>
      <c r="AF686" s="197"/>
      <c r="AG686" s="197"/>
      <c r="AH686" s="197"/>
      <c r="AI686" s="197"/>
      <c r="AJ686" s="197"/>
      <c r="AK686" s="197"/>
      <c r="AL686" s="197"/>
      <c r="AM686" s="197"/>
      <c r="AN686" s="197"/>
      <c r="AO686" s="197"/>
    </row>
    <row r="687" spans="1:41" ht="12.75" customHeight="1" x14ac:dyDescent="0.25">
      <c r="A687" s="197"/>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c r="AA687" s="197"/>
      <c r="AB687" s="197"/>
      <c r="AC687" s="197"/>
      <c r="AD687" s="197"/>
      <c r="AE687" s="197"/>
      <c r="AF687" s="197"/>
      <c r="AG687" s="197"/>
      <c r="AH687" s="197"/>
      <c r="AI687" s="197"/>
      <c r="AJ687" s="197"/>
      <c r="AK687" s="197"/>
      <c r="AL687" s="197"/>
      <c r="AM687" s="197"/>
      <c r="AN687" s="197"/>
      <c r="AO687" s="197"/>
    </row>
    <row r="688" spans="1:41" ht="12.75" customHeight="1" x14ac:dyDescent="0.25">
      <c r="A688" s="197"/>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c r="AA688" s="197"/>
      <c r="AB688" s="197"/>
      <c r="AC688" s="197"/>
      <c r="AD688" s="197"/>
      <c r="AE688" s="197"/>
      <c r="AF688" s="197"/>
      <c r="AG688" s="197"/>
      <c r="AH688" s="197"/>
      <c r="AI688" s="197"/>
      <c r="AJ688" s="197"/>
      <c r="AK688" s="197"/>
      <c r="AL688" s="197"/>
      <c r="AM688" s="197"/>
      <c r="AN688" s="197"/>
      <c r="AO688" s="197"/>
    </row>
    <row r="689" spans="1:41" ht="12.75" customHeight="1" x14ac:dyDescent="0.25">
      <c r="A689" s="197"/>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c r="AA689" s="197"/>
      <c r="AB689" s="197"/>
      <c r="AC689" s="197"/>
      <c r="AD689" s="197"/>
      <c r="AE689" s="197"/>
      <c r="AF689" s="197"/>
      <c r="AG689" s="197"/>
      <c r="AH689" s="197"/>
      <c r="AI689" s="197"/>
      <c r="AJ689" s="197"/>
      <c r="AK689" s="197"/>
      <c r="AL689" s="197"/>
      <c r="AM689" s="197"/>
      <c r="AN689" s="197"/>
      <c r="AO689" s="197"/>
    </row>
    <row r="690" spans="1:41" ht="12.75" customHeight="1" x14ac:dyDescent="0.25">
      <c r="A690" s="197"/>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c r="AA690" s="197"/>
      <c r="AB690" s="197"/>
      <c r="AC690" s="197"/>
      <c r="AD690" s="197"/>
      <c r="AE690" s="197"/>
      <c r="AF690" s="197"/>
      <c r="AG690" s="197"/>
      <c r="AH690" s="197"/>
      <c r="AI690" s="197"/>
      <c r="AJ690" s="197"/>
      <c r="AK690" s="197"/>
      <c r="AL690" s="197"/>
      <c r="AM690" s="197"/>
      <c r="AN690" s="197"/>
      <c r="AO690" s="197"/>
    </row>
    <row r="691" spans="1:41" ht="12.75" customHeight="1" x14ac:dyDescent="0.25">
      <c r="A691" s="197"/>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c r="AA691" s="197"/>
      <c r="AB691" s="197"/>
      <c r="AC691" s="197"/>
      <c r="AD691" s="197"/>
      <c r="AE691" s="197"/>
      <c r="AF691" s="197"/>
      <c r="AG691" s="197"/>
      <c r="AH691" s="197"/>
      <c r="AI691" s="197"/>
      <c r="AJ691" s="197"/>
      <c r="AK691" s="197"/>
      <c r="AL691" s="197"/>
      <c r="AM691" s="197"/>
      <c r="AN691" s="197"/>
      <c r="AO691" s="197"/>
    </row>
    <row r="692" spans="1:41" ht="12.75" customHeight="1" x14ac:dyDescent="0.25">
      <c r="A692" s="197"/>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c r="AA692" s="197"/>
      <c r="AB692" s="197"/>
      <c r="AC692" s="197"/>
      <c r="AD692" s="197"/>
      <c r="AE692" s="197"/>
      <c r="AF692" s="197"/>
      <c r="AG692" s="197"/>
      <c r="AH692" s="197"/>
      <c r="AI692" s="197"/>
      <c r="AJ692" s="197"/>
      <c r="AK692" s="197"/>
      <c r="AL692" s="197"/>
      <c r="AM692" s="197"/>
      <c r="AN692" s="197"/>
      <c r="AO692" s="197"/>
    </row>
    <row r="693" spans="1:41" ht="12.75" customHeight="1" x14ac:dyDescent="0.25">
      <c r="A693" s="197"/>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c r="AA693" s="197"/>
      <c r="AB693" s="197"/>
      <c r="AC693" s="197"/>
      <c r="AD693" s="197"/>
      <c r="AE693" s="197"/>
      <c r="AF693" s="197"/>
      <c r="AG693" s="197"/>
      <c r="AH693" s="197"/>
      <c r="AI693" s="197"/>
      <c r="AJ693" s="197"/>
      <c r="AK693" s="197"/>
      <c r="AL693" s="197"/>
      <c r="AM693" s="197"/>
      <c r="AN693" s="197"/>
      <c r="AO693" s="197"/>
    </row>
    <row r="694" spans="1:41" ht="12.75" customHeight="1" x14ac:dyDescent="0.25">
      <c r="A694" s="197"/>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c r="AA694" s="197"/>
      <c r="AB694" s="197"/>
      <c r="AC694" s="197"/>
      <c r="AD694" s="197"/>
      <c r="AE694" s="197"/>
      <c r="AF694" s="197"/>
      <c r="AG694" s="197"/>
      <c r="AH694" s="197"/>
      <c r="AI694" s="197"/>
      <c r="AJ694" s="197"/>
      <c r="AK694" s="197"/>
      <c r="AL694" s="197"/>
      <c r="AM694" s="197"/>
      <c r="AN694" s="197"/>
      <c r="AO694" s="197"/>
    </row>
    <row r="695" spans="1:41" ht="12.75" customHeight="1" x14ac:dyDescent="0.25">
      <c r="A695" s="197"/>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c r="AA695" s="197"/>
      <c r="AB695" s="197"/>
      <c r="AC695" s="197"/>
      <c r="AD695" s="197"/>
      <c r="AE695" s="197"/>
      <c r="AF695" s="197"/>
      <c r="AG695" s="197"/>
      <c r="AH695" s="197"/>
      <c r="AI695" s="197"/>
      <c r="AJ695" s="197"/>
      <c r="AK695" s="197"/>
      <c r="AL695" s="197"/>
      <c r="AM695" s="197"/>
      <c r="AN695" s="197"/>
      <c r="AO695" s="197"/>
    </row>
    <row r="696" spans="1:41" ht="12.75" customHeight="1" x14ac:dyDescent="0.25">
      <c r="A696" s="197"/>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c r="AA696" s="197"/>
      <c r="AB696" s="197"/>
      <c r="AC696" s="197"/>
      <c r="AD696" s="197"/>
      <c r="AE696" s="197"/>
      <c r="AF696" s="197"/>
      <c r="AG696" s="197"/>
      <c r="AH696" s="197"/>
      <c r="AI696" s="197"/>
      <c r="AJ696" s="197"/>
      <c r="AK696" s="197"/>
      <c r="AL696" s="197"/>
      <c r="AM696" s="197"/>
      <c r="AN696" s="197"/>
      <c r="AO696" s="197"/>
    </row>
    <row r="697" spans="1:41" ht="12.75" customHeight="1" x14ac:dyDescent="0.25">
      <c r="A697" s="197"/>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row>
    <row r="698" spans="1:41" ht="12.75" customHeight="1" x14ac:dyDescent="0.25">
      <c r="A698" s="197"/>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row>
    <row r="699" spans="1:41" ht="12.75" customHeight="1" x14ac:dyDescent="0.25">
      <c r="A699" s="197"/>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row>
    <row r="700" spans="1:41" ht="12.75" customHeight="1" x14ac:dyDescent="0.25">
      <c r="A700" s="197"/>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c r="AA700" s="197"/>
      <c r="AB700" s="197"/>
      <c r="AC700" s="197"/>
      <c r="AD700" s="197"/>
      <c r="AE700" s="197"/>
      <c r="AF700" s="197"/>
      <c r="AG700" s="197"/>
      <c r="AH700" s="197"/>
      <c r="AI700" s="197"/>
      <c r="AJ700" s="197"/>
      <c r="AK700" s="197"/>
      <c r="AL700" s="197"/>
      <c r="AM700" s="197"/>
      <c r="AN700" s="197"/>
      <c r="AO700" s="197"/>
    </row>
    <row r="701" spans="1:41" ht="12.75" customHeight="1" x14ac:dyDescent="0.25">
      <c r="A701" s="197"/>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c r="AA701" s="197"/>
      <c r="AB701" s="197"/>
      <c r="AC701" s="197"/>
      <c r="AD701" s="197"/>
      <c r="AE701" s="197"/>
      <c r="AF701" s="197"/>
      <c r="AG701" s="197"/>
      <c r="AH701" s="197"/>
      <c r="AI701" s="197"/>
      <c r="AJ701" s="197"/>
      <c r="AK701" s="197"/>
      <c r="AL701" s="197"/>
      <c r="AM701" s="197"/>
      <c r="AN701" s="197"/>
      <c r="AO701" s="197"/>
    </row>
    <row r="702" spans="1:41" ht="12.75" customHeight="1" x14ac:dyDescent="0.25">
      <c r="A702" s="197"/>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c r="AA702" s="197"/>
      <c r="AB702" s="197"/>
      <c r="AC702" s="197"/>
      <c r="AD702" s="197"/>
      <c r="AE702" s="197"/>
      <c r="AF702" s="197"/>
      <c r="AG702" s="197"/>
      <c r="AH702" s="197"/>
      <c r="AI702" s="197"/>
      <c r="AJ702" s="197"/>
      <c r="AK702" s="197"/>
      <c r="AL702" s="197"/>
      <c r="AM702" s="197"/>
      <c r="AN702" s="197"/>
      <c r="AO702" s="197"/>
    </row>
    <row r="703" spans="1:41" ht="12.75" customHeight="1" x14ac:dyDescent="0.25">
      <c r="A703" s="197"/>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c r="AA703" s="197"/>
      <c r="AB703" s="197"/>
      <c r="AC703" s="197"/>
      <c r="AD703" s="197"/>
      <c r="AE703" s="197"/>
      <c r="AF703" s="197"/>
      <c r="AG703" s="197"/>
      <c r="AH703" s="197"/>
      <c r="AI703" s="197"/>
      <c r="AJ703" s="197"/>
      <c r="AK703" s="197"/>
      <c r="AL703" s="197"/>
      <c r="AM703" s="197"/>
      <c r="AN703" s="197"/>
      <c r="AO703" s="197"/>
    </row>
    <row r="704" spans="1:41" ht="12.75" customHeight="1" x14ac:dyDescent="0.25">
      <c r="A704" s="197"/>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c r="AA704" s="197"/>
      <c r="AB704" s="197"/>
      <c r="AC704" s="197"/>
      <c r="AD704" s="197"/>
      <c r="AE704" s="197"/>
      <c r="AF704" s="197"/>
      <c r="AG704" s="197"/>
      <c r="AH704" s="197"/>
      <c r="AI704" s="197"/>
      <c r="AJ704" s="197"/>
      <c r="AK704" s="197"/>
      <c r="AL704" s="197"/>
      <c r="AM704" s="197"/>
      <c r="AN704" s="197"/>
      <c r="AO704" s="197"/>
    </row>
    <row r="705" spans="1:41" ht="12.75" customHeight="1" x14ac:dyDescent="0.25">
      <c r="A705" s="197"/>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c r="AA705" s="197"/>
      <c r="AB705" s="197"/>
      <c r="AC705" s="197"/>
      <c r="AD705" s="197"/>
      <c r="AE705" s="197"/>
      <c r="AF705" s="197"/>
      <c r="AG705" s="197"/>
      <c r="AH705" s="197"/>
      <c r="AI705" s="197"/>
      <c r="AJ705" s="197"/>
      <c r="AK705" s="197"/>
      <c r="AL705" s="197"/>
      <c r="AM705" s="197"/>
      <c r="AN705" s="197"/>
      <c r="AO705" s="197"/>
    </row>
    <row r="706" spans="1:41" ht="12.75" customHeight="1" x14ac:dyDescent="0.25">
      <c r="A706" s="197"/>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c r="AA706" s="197"/>
      <c r="AB706" s="197"/>
      <c r="AC706" s="197"/>
      <c r="AD706" s="197"/>
      <c r="AE706" s="197"/>
      <c r="AF706" s="197"/>
      <c r="AG706" s="197"/>
      <c r="AH706" s="197"/>
      <c r="AI706" s="197"/>
      <c r="AJ706" s="197"/>
      <c r="AK706" s="197"/>
      <c r="AL706" s="197"/>
      <c r="AM706" s="197"/>
      <c r="AN706" s="197"/>
      <c r="AO706" s="197"/>
    </row>
    <row r="707" spans="1:41" ht="12.75" customHeight="1" x14ac:dyDescent="0.25">
      <c r="A707" s="197"/>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c r="AA707" s="197"/>
      <c r="AB707" s="197"/>
      <c r="AC707" s="197"/>
      <c r="AD707" s="197"/>
      <c r="AE707" s="197"/>
      <c r="AF707" s="197"/>
      <c r="AG707" s="197"/>
      <c r="AH707" s="197"/>
      <c r="AI707" s="197"/>
      <c r="AJ707" s="197"/>
      <c r="AK707" s="197"/>
      <c r="AL707" s="197"/>
      <c r="AM707" s="197"/>
      <c r="AN707" s="197"/>
      <c r="AO707" s="197"/>
    </row>
    <row r="708" spans="1:41" ht="12.75" customHeight="1" x14ac:dyDescent="0.25">
      <c r="A708" s="197"/>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c r="AA708" s="197"/>
      <c r="AB708" s="197"/>
      <c r="AC708" s="197"/>
      <c r="AD708" s="197"/>
      <c r="AE708" s="197"/>
      <c r="AF708" s="197"/>
      <c r="AG708" s="197"/>
      <c r="AH708" s="197"/>
      <c r="AI708" s="197"/>
      <c r="AJ708" s="197"/>
      <c r="AK708" s="197"/>
      <c r="AL708" s="197"/>
      <c r="AM708" s="197"/>
      <c r="AN708" s="197"/>
      <c r="AO708" s="197"/>
    </row>
    <row r="709" spans="1:41" ht="12.75" customHeight="1" x14ac:dyDescent="0.25">
      <c r="A709" s="197"/>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C709" s="197"/>
      <c r="AD709" s="197"/>
      <c r="AE709" s="197"/>
      <c r="AF709" s="197"/>
      <c r="AG709" s="197"/>
      <c r="AH709" s="197"/>
      <c r="AI709" s="197"/>
      <c r="AJ709" s="197"/>
      <c r="AK709" s="197"/>
      <c r="AL709" s="197"/>
      <c r="AM709" s="197"/>
      <c r="AN709" s="197"/>
      <c r="AO709" s="197"/>
    </row>
    <row r="710" spans="1:41" ht="12.75" customHeight="1" x14ac:dyDescent="0.25">
      <c r="A710" s="197"/>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c r="AA710" s="197"/>
      <c r="AB710" s="197"/>
      <c r="AC710" s="197"/>
      <c r="AD710" s="197"/>
      <c r="AE710" s="197"/>
      <c r="AF710" s="197"/>
      <c r="AG710" s="197"/>
      <c r="AH710" s="197"/>
      <c r="AI710" s="197"/>
      <c r="AJ710" s="197"/>
      <c r="AK710" s="197"/>
      <c r="AL710" s="197"/>
      <c r="AM710" s="197"/>
      <c r="AN710" s="197"/>
      <c r="AO710" s="197"/>
    </row>
    <row r="711" spans="1:41" ht="12.75" customHeight="1" x14ac:dyDescent="0.25">
      <c r="A711" s="197"/>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c r="AA711" s="197"/>
      <c r="AB711" s="197"/>
      <c r="AC711" s="197"/>
      <c r="AD711" s="197"/>
      <c r="AE711" s="197"/>
      <c r="AF711" s="197"/>
      <c r="AG711" s="197"/>
      <c r="AH711" s="197"/>
      <c r="AI711" s="197"/>
      <c r="AJ711" s="197"/>
      <c r="AK711" s="197"/>
      <c r="AL711" s="197"/>
      <c r="AM711" s="197"/>
      <c r="AN711" s="197"/>
      <c r="AO711" s="197"/>
    </row>
    <row r="712" spans="1:41" ht="12.75" customHeight="1" x14ac:dyDescent="0.25">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c r="AA712" s="197"/>
      <c r="AB712" s="197"/>
      <c r="AC712" s="197"/>
      <c r="AD712" s="197"/>
      <c r="AE712" s="197"/>
      <c r="AF712" s="197"/>
      <c r="AG712" s="197"/>
      <c r="AH712" s="197"/>
      <c r="AI712" s="197"/>
      <c r="AJ712" s="197"/>
      <c r="AK712" s="197"/>
      <c r="AL712" s="197"/>
      <c r="AM712" s="197"/>
      <c r="AN712" s="197"/>
      <c r="AO712" s="197"/>
    </row>
    <row r="713" spans="1:41" ht="12.75" customHeight="1" x14ac:dyDescent="0.25">
      <c r="A713" s="197"/>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7"/>
      <c r="AD713" s="197"/>
      <c r="AE713" s="197"/>
      <c r="AF713" s="197"/>
      <c r="AG713" s="197"/>
      <c r="AH713" s="197"/>
      <c r="AI713" s="197"/>
      <c r="AJ713" s="197"/>
      <c r="AK713" s="197"/>
      <c r="AL713" s="197"/>
      <c r="AM713" s="197"/>
      <c r="AN713" s="197"/>
      <c r="AO713" s="197"/>
    </row>
    <row r="714" spans="1:41" ht="12.75" customHeight="1" x14ac:dyDescent="0.25">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c r="AA714" s="197"/>
      <c r="AB714" s="197"/>
      <c r="AC714" s="197"/>
      <c r="AD714" s="197"/>
      <c r="AE714" s="197"/>
      <c r="AF714" s="197"/>
      <c r="AG714" s="197"/>
      <c r="AH714" s="197"/>
      <c r="AI714" s="197"/>
      <c r="AJ714" s="197"/>
      <c r="AK714" s="197"/>
      <c r="AL714" s="197"/>
      <c r="AM714" s="197"/>
      <c r="AN714" s="197"/>
      <c r="AO714" s="197"/>
    </row>
    <row r="715" spans="1:41" ht="12.75" customHeight="1" x14ac:dyDescent="0.25">
      <c r="A715" s="197"/>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c r="AA715" s="197"/>
      <c r="AB715" s="197"/>
      <c r="AC715" s="197"/>
      <c r="AD715" s="197"/>
      <c r="AE715" s="197"/>
      <c r="AF715" s="197"/>
      <c r="AG715" s="197"/>
      <c r="AH715" s="197"/>
      <c r="AI715" s="197"/>
      <c r="AJ715" s="197"/>
      <c r="AK715" s="197"/>
      <c r="AL715" s="197"/>
      <c r="AM715" s="197"/>
      <c r="AN715" s="197"/>
      <c r="AO715" s="197"/>
    </row>
    <row r="716" spans="1:41" ht="12.75" customHeight="1" x14ac:dyDescent="0.25">
      <c r="A716" s="197"/>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c r="AA716" s="197"/>
      <c r="AB716" s="197"/>
      <c r="AC716" s="197"/>
      <c r="AD716" s="197"/>
      <c r="AE716" s="197"/>
      <c r="AF716" s="197"/>
      <c r="AG716" s="197"/>
      <c r="AH716" s="197"/>
      <c r="AI716" s="197"/>
      <c r="AJ716" s="197"/>
      <c r="AK716" s="197"/>
      <c r="AL716" s="197"/>
      <c r="AM716" s="197"/>
      <c r="AN716" s="197"/>
      <c r="AO716" s="197"/>
    </row>
    <row r="717" spans="1:41" ht="12.75" customHeight="1" x14ac:dyDescent="0.25">
      <c r="A717" s="197"/>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c r="AA717" s="197"/>
      <c r="AB717" s="197"/>
      <c r="AC717" s="197"/>
      <c r="AD717" s="197"/>
      <c r="AE717" s="197"/>
      <c r="AF717" s="197"/>
      <c r="AG717" s="197"/>
      <c r="AH717" s="197"/>
      <c r="AI717" s="197"/>
      <c r="AJ717" s="197"/>
      <c r="AK717" s="197"/>
      <c r="AL717" s="197"/>
      <c r="AM717" s="197"/>
      <c r="AN717" s="197"/>
      <c r="AO717" s="197"/>
    </row>
    <row r="718" spans="1:41" ht="12.75" customHeight="1" x14ac:dyDescent="0.25">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c r="AA718" s="197"/>
      <c r="AB718" s="197"/>
      <c r="AC718" s="197"/>
      <c r="AD718" s="197"/>
      <c r="AE718" s="197"/>
      <c r="AF718" s="197"/>
      <c r="AG718" s="197"/>
      <c r="AH718" s="197"/>
      <c r="AI718" s="197"/>
      <c r="AJ718" s="197"/>
      <c r="AK718" s="197"/>
      <c r="AL718" s="197"/>
      <c r="AM718" s="197"/>
      <c r="AN718" s="197"/>
      <c r="AO718" s="197"/>
    </row>
    <row r="719" spans="1:41" ht="12.75" customHeight="1" x14ac:dyDescent="0.25">
      <c r="A719" s="197"/>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c r="AA719" s="197"/>
      <c r="AB719" s="197"/>
      <c r="AC719" s="197"/>
      <c r="AD719" s="197"/>
      <c r="AE719" s="197"/>
      <c r="AF719" s="197"/>
      <c r="AG719" s="197"/>
      <c r="AH719" s="197"/>
      <c r="AI719" s="197"/>
      <c r="AJ719" s="197"/>
      <c r="AK719" s="197"/>
      <c r="AL719" s="197"/>
      <c r="AM719" s="197"/>
      <c r="AN719" s="197"/>
      <c r="AO719" s="197"/>
    </row>
    <row r="720" spans="1:41" ht="12.75" customHeight="1" x14ac:dyDescent="0.25">
      <c r="A720" s="197"/>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c r="AA720" s="197"/>
      <c r="AB720" s="197"/>
      <c r="AC720" s="197"/>
      <c r="AD720" s="197"/>
      <c r="AE720" s="197"/>
      <c r="AF720" s="197"/>
      <c r="AG720" s="197"/>
      <c r="AH720" s="197"/>
      <c r="AI720" s="197"/>
      <c r="AJ720" s="197"/>
      <c r="AK720" s="197"/>
      <c r="AL720" s="197"/>
      <c r="AM720" s="197"/>
      <c r="AN720" s="197"/>
      <c r="AO720" s="197"/>
    </row>
    <row r="721" spans="1:41" ht="12.75" customHeight="1" x14ac:dyDescent="0.25">
      <c r="A721" s="197"/>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c r="AA721" s="197"/>
      <c r="AB721" s="197"/>
      <c r="AC721" s="197"/>
      <c r="AD721" s="197"/>
      <c r="AE721" s="197"/>
      <c r="AF721" s="197"/>
      <c r="AG721" s="197"/>
      <c r="AH721" s="197"/>
      <c r="AI721" s="197"/>
      <c r="AJ721" s="197"/>
      <c r="AK721" s="197"/>
      <c r="AL721" s="197"/>
      <c r="AM721" s="197"/>
      <c r="AN721" s="197"/>
      <c r="AO721" s="197"/>
    </row>
    <row r="722" spans="1:41" ht="12.75" customHeight="1" x14ac:dyDescent="0.25">
      <c r="A722" s="197"/>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c r="AA722" s="197"/>
      <c r="AB722" s="197"/>
      <c r="AC722" s="197"/>
      <c r="AD722" s="197"/>
      <c r="AE722" s="197"/>
      <c r="AF722" s="197"/>
      <c r="AG722" s="197"/>
      <c r="AH722" s="197"/>
      <c r="AI722" s="197"/>
      <c r="AJ722" s="197"/>
      <c r="AK722" s="197"/>
      <c r="AL722" s="197"/>
      <c r="AM722" s="197"/>
      <c r="AN722" s="197"/>
      <c r="AO722" s="197"/>
    </row>
    <row r="723" spans="1:41" ht="12.75" customHeight="1" x14ac:dyDescent="0.25">
      <c r="A723" s="197"/>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c r="AA723" s="197"/>
      <c r="AB723" s="197"/>
      <c r="AC723" s="197"/>
      <c r="AD723" s="197"/>
      <c r="AE723" s="197"/>
      <c r="AF723" s="197"/>
      <c r="AG723" s="197"/>
      <c r="AH723" s="197"/>
      <c r="AI723" s="197"/>
      <c r="AJ723" s="197"/>
      <c r="AK723" s="197"/>
      <c r="AL723" s="197"/>
      <c r="AM723" s="197"/>
      <c r="AN723" s="197"/>
      <c r="AO723" s="197"/>
    </row>
    <row r="724" spans="1:41" ht="12.75" customHeight="1" x14ac:dyDescent="0.25">
      <c r="A724" s="197"/>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c r="AA724" s="197"/>
      <c r="AB724" s="197"/>
      <c r="AC724" s="197"/>
      <c r="AD724" s="197"/>
      <c r="AE724" s="197"/>
      <c r="AF724" s="197"/>
      <c r="AG724" s="197"/>
      <c r="AH724" s="197"/>
      <c r="AI724" s="197"/>
      <c r="AJ724" s="197"/>
      <c r="AK724" s="197"/>
      <c r="AL724" s="197"/>
      <c r="AM724" s="197"/>
      <c r="AN724" s="197"/>
      <c r="AO724" s="197"/>
    </row>
    <row r="725" spans="1:41" ht="12.75" customHeight="1" x14ac:dyDescent="0.25">
      <c r="A725" s="197"/>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c r="AA725" s="197"/>
      <c r="AB725" s="197"/>
      <c r="AC725" s="197"/>
      <c r="AD725" s="197"/>
      <c r="AE725" s="197"/>
      <c r="AF725" s="197"/>
      <c r="AG725" s="197"/>
      <c r="AH725" s="197"/>
      <c r="AI725" s="197"/>
      <c r="AJ725" s="197"/>
      <c r="AK725" s="197"/>
      <c r="AL725" s="197"/>
      <c r="AM725" s="197"/>
      <c r="AN725" s="197"/>
      <c r="AO725" s="197"/>
    </row>
    <row r="726" spans="1:41" ht="12.75" customHeight="1" x14ac:dyDescent="0.25">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c r="AI726" s="197"/>
      <c r="AJ726" s="197"/>
      <c r="AK726" s="197"/>
      <c r="AL726" s="197"/>
      <c r="AM726" s="197"/>
      <c r="AN726" s="197"/>
      <c r="AO726" s="197"/>
    </row>
    <row r="727" spans="1:41" ht="12.75" customHeight="1" x14ac:dyDescent="0.25">
      <c r="A727" s="197"/>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c r="AA727" s="197"/>
      <c r="AB727" s="197"/>
      <c r="AC727" s="197"/>
      <c r="AD727" s="197"/>
      <c r="AE727" s="197"/>
      <c r="AF727" s="197"/>
      <c r="AG727" s="197"/>
      <c r="AH727" s="197"/>
      <c r="AI727" s="197"/>
      <c r="AJ727" s="197"/>
      <c r="AK727" s="197"/>
      <c r="AL727" s="197"/>
      <c r="AM727" s="197"/>
      <c r="AN727" s="197"/>
      <c r="AO727" s="197"/>
    </row>
    <row r="728" spans="1:41" ht="12.75" customHeight="1" x14ac:dyDescent="0.25">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c r="AA728" s="197"/>
      <c r="AB728" s="197"/>
      <c r="AC728" s="197"/>
      <c r="AD728" s="197"/>
      <c r="AE728" s="197"/>
      <c r="AF728" s="197"/>
      <c r="AG728" s="197"/>
      <c r="AH728" s="197"/>
      <c r="AI728" s="197"/>
      <c r="AJ728" s="197"/>
      <c r="AK728" s="197"/>
      <c r="AL728" s="197"/>
      <c r="AM728" s="197"/>
      <c r="AN728" s="197"/>
      <c r="AO728" s="197"/>
    </row>
    <row r="729" spans="1:41" ht="12.75" customHeight="1" x14ac:dyDescent="0.25">
      <c r="A729" s="197"/>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c r="AA729" s="197"/>
      <c r="AB729" s="197"/>
      <c r="AC729" s="197"/>
      <c r="AD729" s="197"/>
      <c r="AE729" s="197"/>
      <c r="AF729" s="197"/>
      <c r="AG729" s="197"/>
      <c r="AH729" s="197"/>
      <c r="AI729" s="197"/>
      <c r="AJ729" s="197"/>
      <c r="AK729" s="197"/>
      <c r="AL729" s="197"/>
      <c r="AM729" s="197"/>
      <c r="AN729" s="197"/>
      <c r="AO729" s="197"/>
    </row>
    <row r="730" spans="1:41" ht="12.75" customHeight="1" x14ac:dyDescent="0.25">
      <c r="A730" s="197"/>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c r="AA730" s="197"/>
      <c r="AB730" s="197"/>
      <c r="AC730" s="197"/>
      <c r="AD730" s="197"/>
      <c r="AE730" s="197"/>
      <c r="AF730" s="197"/>
      <c r="AG730" s="197"/>
      <c r="AH730" s="197"/>
      <c r="AI730" s="197"/>
      <c r="AJ730" s="197"/>
      <c r="AK730" s="197"/>
      <c r="AL730" s="197"/>
      <c r="AM730" s="197"/>
      <c r="AN730" s="197"/>
      <c r="AO730" s="197"/>
    </row>
    <row r="731" spans="1:41" ht="12.75" customHeight="1" x14ac:dyDescent="0.25">
      <c r="A731" s="197"/>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c r="AA731" s="197"/>
      <c r="AB731" s="197"/>
      <c r="AC731" s="197"/>
      <c r="AD731" s="197"/>
      <c r="AE731" s="197"/>
      <c r="AF731" s="197"/>
      <c r="AG731" s="197"/>
      <c r="AH731" s="197"/>
      <c r="AI731" s="197"/>
      <c r="AJ731" s="197"/>
      <c r="AK731" s="197"/>
      <c r="AL731" s="197"/>
      <c r="AM731" s="197"/>
      <c r="AN731" s="197"/>
      <c r="AO731" s="197"/>
    </row>
    <row r="732" spans="1:41" ht="12.75" customHeight="1" x14ac:dyDescent="0.25">
      <c r="A732" s="197"/>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c r="AA732" s="197"/>
      <c r="AB732" s="197"/>
      <c r="AC732" s="197"/>
      <c r="AD732" s="197"/>
      <c r="AE732" s="197"/>
      <c r="AF732" s="197"/>
      <c r="AG732" s="197"/>
      <c r="AH732" s="197"/>
      <c r="AI732" s="197"/>
      <c r="AJ732" s="197"/>
      <c r="AK732" s="197"/>
      <c r="AL732" s="197"/>
      <c r="AM732" s="197"/>
      <c r="AN732" s="197"/>
      <c r="AO732" s="197"/>
    </row>
    <row r="733" spans="1:41" ht="12.75" customHeight="1" x14ac:dyDescent="0.25">
      <c r="A733" s="197"/>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c r="AA733" s="197"/>
      <c r="AB733" s="197"/>
      <c r="AC733" s="197"/>
      <c r="AD733" s="197"/>
      <c r="AE733" s="197"/>
      <c r="AF733" s="197"/>
      <c r="AG733" s="197"/>
      <c r="AH733" s="197"/>
      <c r="AI733" s="197"/>
      <c r="AJ733" s="197"/>
      <c r="AK733" s="197"/>
      <c r="AL733" s="197"/>
      <c r="AM733" s="197"/>
      <c r="AN733" s="197"/>
      <c r="AO733" s="197"/>
    </row>
    <row r="734" spans="1:41" ht="12.75" customHeight="1" x14ac:dyDescent="0.25">
      <c r="A734" s="197"/>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c r="AA734" s="197"/>
      <c r="AB734" s="197"/>
      <c r="AC734" s="197"/>
      <c r="AD734" s="197"/>
      <c r="AE734" s="197"/>
      <c r="AF734" s="197"/>
      <c r="AG734" s="197"/>
      <c r="AH734" s="197"/>
      <c r="AI734" s="197"/>
      <c r="AJ734" s="197"/>
      <c r="AK734" s="197"/>
      <c r="AL734" s="197"/>
      <c r="AM734" s="197"/>
      <c r="AN734" s="197"/>
      <c r="AO734" s="197"/>
    </row>
    <row r="735" spans="1:41" ht="12.75" customHeight="1" x14ac:dyDescent="0.25">
      <c r="A735" s="197"/>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c r="AA735" s="197"/>
      <c r="AB735" s="197"/>
      <c r="AC735" s="197"/>
      <c r="AD735" s="197"/>
      <c r="AE735" s="197"/>
      <c r="AF735" s="197"/>
      <c r="AG735" s="197"/>
      <c r="AH735" s="197"/>
      <c r="AI735" s="197"/>
      <c r="AJ735" s="197"/>
      <c r="AK735" s="197"/>
      <c r="AL735" s="197"/>
      <c r="AM735" s="197"/>
      <c r="AN735" s="197"/>
      <c r="AO735" s="197"/>
    </row>
    <row r="736" spans="1:41" ht="12.75" customHeight="1" x14ac:dyDescent="0.25">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c r="AA736" s="197"/>
      <c r="AB736" s="197"/>
      <c r="AC736" s="197"/>
      <c r="AD736" s="197"/>
      <c r="AE736" s="197"/>
      <c r="AF736" s="197"/>
      <c r="AG736" s="197"/>
      <c r="AH736" s="197"/>
      <c r="AI736" s="197"/>
      <c r="AJ736" s="197"/>
      <c r="AK736" s="197"/>
      <c r="AL736" s="197"/>
      <c r="AM736" s="197"/>
      <c r="AN736" s="197"/>
      <c r="AO736" s="197"/>
    </row>
    <row r="737" spans="1:41" ht="12.75" customHeight="1" x14ac:dyDescent="0.25">
      <c r="A737" s="197"/>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c r="AA737" s="197"/>
      <c r="AB737" s="197"/>
      <c r="AC737" s="197"/>
      <c r="AD737" s="197"/>
      <c r="AE737" s="197"/>
      <c r="AF737" s="197"/>
      <c r="AG737" s="197"/>
      <c r="AH737" s="197"/>
      <c r="AI737" s="197"/>
      <c r="AJ737" s="197"/>
      <c r="AK737" s="197"/>
      <c r="AL737" s="197"/>
      <c r="AM737" s="197"/>
      <c r="AN737" s="197"/>
      <c r="AO737" s="197"/>
    </row>
    <row r="738" spans="1:41" ht="12.75" customHeight="1" x14ac:dyDescent="0.25">
      <c r="A738" s="197"/>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c r="AA738" s="197"/>
      <c r="AB738" s="197"/>
      <c r="AC738" s="197"/>
      <c r="AD738" s="197"/>
      <c r="AE738" s="197"/>
      <c r="AF738" s="197"/>
      <c r="AG738" s="197"/>
      <c r="AH738" s="197"/>
      <c r="AI738" s="197"/>
      <c r="AJ738" s="197"/>
      <c r="AK738" s="197"/>
      <c r="AL738" s="197"/>
      <c r="AM738" s="197"/>
      <c r="AN738" s="197"/>
      <c r="AO738" s="197"/>
    </row>
    <row r="739" spans="1:41" ht="12.75" customHeight="1" x14ac:dyDescent="0.25">
      <c r="A739" s="197"/>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c r="AA739" s="197"/>
      <c r="AB739" s="197"/>
      <c r="AC739" s="197"/>
      <c r="AD739" s="197"/>
      <c r="AE739" s="197"/>
      <c r="AF739" s="197"/>
      <c r="AG739" s="197"/>
      <c r="AH739" s="197"/>
      <c r="AI739" s="197"/>
      <c r="AJ739" s="197"/>
      <c r="AK739" s="197"/>
      <c r="AL739" s="197"/>
      <c r="AM739" s="197"/>
      <c r="AN739" s="197"/>
      <c r="AO739" s="197"/>
    </row>
    <row r="740" spans="1:41" ht="12.75" customHeight="1" x14ac:dyDescent="0.25">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c r="AA740" s="197"/>
      <c r="AB740" s="197"/>
      <c r="AC740" s="197"/>
      <c r="AD740" s="197"/>
      <c r="AE740" s="197"/>
      <c r="AF740" s="197"/>
      <c r="AG740" s="197"/>
      <c r="AH740" s="197"/>
      <c r="AI740" s="197"/>
      <c r="AJ740" s="197"/>
      <c r="AK740" s="197"/>
      <c r="AL740" s="197"/>
      <c r="AM740" s="197"/>
      <c r="AN740" s="197"/>
      <c r="AO740" s="197"/>
    </row>
    <row r="741" spans="1:41" ht="12.75" customHeight="1" x14ac:dyDescent="0.25">
      <c r="A741" s="197"/>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c r="AA741" s="197"/>
      <c r="AB741" s="197"/>
      <c r="AC741" s="197"/>
      <c r="AD741" s="197"/>
      <c r="AE741" s="197"/>
      <c r="AF741" s="197"/>
      <c r="AG741" s="197"/>
      <c r="AH741" s="197"/>
      <c r="AI741" s="197"/>
      <c r="AJ741" s="197"/>
      <c r="AK741" s="197"/>
      <c r="AL741" s="197"/>
      <c r="AM741" s="197"/>
      <c r="AN741" s="197"/>
      <c r="AO741" s="197"/>
    </row>
    <row r="742" spans="1:41" ht="12.75" customHeight="1" x14ac:dyDescent="0.25">
      <c r="A742" s="197"/>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c r="AA742" s="197"/>
      <c r="AB742" s="197"/>
      <c r="AC742" s="197"/>
      <c r="AD742" s="197"/>
      <c r="AE742" s="197"/>
      <c r="AF742" s="197"/>
      <c r="AG742" s="197"/>
      <c r="AH742" s="197"/>
      <c r="AI742" s="197"/>
      <c r="AJ742" s="197"/>
      <c r="AK742" s="197"/>
      <c r="AL742" s="197"/>
      <c r="AM742" s="197"/>
      <c r="AN742" s="197"/>
      <c r="AO742" s="197"/>
    </row>
    <row r="743" spans="1:41" ht="12.75" customHeight="1" x14ac:dyDescent="0.25">
      <c r="A743" s="197"/>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c r="AA743" s="197"/>
      <c r="AB743" s="197"/>
      <c r="AC743" s="197"/>
      <c r="AD743" s="197"/>
      <c r="AE743" s="197"/>
      <c r="AF743" s="197"/>
      <c r="AG743" s="197"/>
      <c r="AH743" s="197"/>
      <c r="AI743" s="197"/>
      <c r="AJ743" s="197"/>
      <c r="AK743" s="197"/>
      <c r="AL743" s="197"/>
      <c r="AM743" s="197"/>
      <c r="AN743" s="197"/>
      <c r="AO743" s="197"/>
    </row>
    <row r="744" spans="1:41" ht="12.75" customHeight="1" x14ac:dyDescent="0.25">
      <c r="A744" s="197"/>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c r="AA744" s="197"/>
      <c r="AB744" s="197"/>
      <c r="AC744" s="197"/>
      <c r="AD744" s="197"/>
      <c r="AE744" s="197"/>
      <c r="AF744" s="197"/>
      <c r="AG744" s="197"/>
      <c r="AH744" s="197"/>
      <c r="AI744" s="197"/>
      <c r="AJ744" s="197"/>
      <c r="AK744" s="197"/>
      <c r="AL744" s="197"/>
      <c r="AM744" s="197"/>
      <c r="AN744" s="197"/>
      <c r="AO744" s="197"/>
    </row>
    <row r="745" spans="1:41" ht="12.75" customHeight="1" x14ac:dyDescent="0.25">
      <c r="A745" s="197"/>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c r="AA745" s="197"/>
      <c r="AB745" s="197"/>
      <c r="AC745" s="197"/>
      <c r="AD745" s="197"/>
      <c r="AE745" s="197"/>
      <c r="AF745" s="197"/>
      <c r="AG745" s="197"/>
      <c r="AH745" s="197"/>
      <c r="AI745" s="197"/>
      <c r="AJ745" s="197"/>
      <c r="AK745" s="197"/>
      <c r="AL745" s="197"/>
      <c r="AM745" s="197"/>
      <c r="AN745" s="197"/>
      <c r="AO745" s="197"/>
    </row>
    <row r="746" spans="1:41" ht="12.75" customHeight="1" x14ac:dyDescent="0.25">
      <c r="A746" s="197"/>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c r="AA746" s="197"/>
      <c r="AB746" s="197"/>
      <c r="AC746" s="197"/>
      <c r="AD746" s="197"/>
      <c r="AE746" s="197"/>
      <c r="AF746" s="197"/>
      <c r="AG746" s="197"/>
      <c r="AH746" s="197"/>
      <c r="AI746" s="197"/>
      <c r="AJ746" s="197"/>
      <c r="AK746" s="197"/>
      <c r="AL746" s="197"/>
      <c r="AM746" s="197"/>
      <c r="AN746" s="197"/>
      <c r="AO746" s="197"/>
    </row>
    <row r="747" spans="1:41" ht="12.75" customHeight="1" x14ac:dyDescent="0.25">
      <c r="A747" s="197"/>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c r="AA747" s="197"/>
      <c r="AB747" s="197"/>
      <c r="AC747" s="197"/>
      <c r="AD747" s="197"/>
      <c r="AE747" s="197"/>
      <c r="AF747" s="197"/>
      <c r="AG747" s="197"/>
      <c r="AH747" s="197"/>
      <c r="AI747" s="197"/>
      <c r="AJ747" s="197"/>
      <c r="AK747" s="197"/>
      <c r="AL747" s="197"/>
      <c r="AM747" s="197"/>
      <c r="AN747" s="197"/>
      <c r="AO747" s="197"/>
    </row>
    <row r="748" spans="1:41" ht="12.75" customHeight="1" x14ac:dyDescent="0.25">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c r="AA748" s="197"/>
      <c r="AB748" s="197"/>
      <c r="AC748" s="197"/>
      <c r="AD748" s="197"/>
      <c r="AE748" s="197"/>
      <c r="AF748" s="197"/>
      <c r="AG748" s="197"/>
      <c r="AH748" s="197"/>
      <c r="AI748" s="197"/>
      <c r="AJ748" s="197"/>
      <c r="AK748" s="197"/>
      <c r="AL748" s="197"/>
      <c r="AM748" s="197"/>
      <c r="AN748" s="197"/>
      <c r="AO748" s="197"/>
    </row>
    <row r="749" spans="1:41" ht="12.75" customHeight="1" x14ac:dyDescent="0.25">
      <c r="A749" s="197"/>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c r="AA749" s="197"/>
      <c r="AB749" s="197"/>
      <c r="AC749" s="197"/>
      <c r="AD749" s="197"/>
      <c r="AE749" s="197"/>
      <c r="AF749" s="197"/>
      <c r="AG749" s="197"/>
      <c r="AH749" s="197"/>
      <c r="AI749" s="197"/>
      <c r="AJ749" s="197"/>
      <c r="AK749" s="197"/>
      <c r="AL749" s="197"/>
      <c r="AM749" s="197"/>
      <c r="AN749" s="197"/>
      <c r="AO749" s="197"/>
    </row>
    <row r="750" spans="1:41" ht="12.75" customHeight="1" x14ac:dyDescent="0.25">
      <c r="A750" s="197"/>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c r="AA750" s="197"/>
      <c r="AB750" s="197"/>
      <c r="AC750" s="197"/>
      <c r="AD750" s="197"/>
      <c r="AE750" s="197"/>
      <c r="AF750" s="197"/>
      <c r="AG750" s="197"/>
      <c r="AH750" s="197"/>
      <c r="AI750" s="197"/>
      <c r="AJ750" s="197"/>
      <c r="AK750" s="197"/>
      <c r="AL750" s="197"/>
      <c r="AM750" s="197"/>
      <c r="AN750" s="197"/>
      <c r="AO750" s="197"/>
    </row>
    <row r="751" spans="1:41" ht="12.75" customHeight="1" x14ac:dyDescent="0.25">
      <c r="A751" s="197"/>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c r="AA751" s="197"/>
      <c r="AB751" s="197"/>
      <c r="AC751" s="197"/>
      <c r="AD751" s="197"/>
      <c r="AE751" s="197"/>
      <c r="AF751" s="197"/>
      <c r="AG751" s="197"/>
      <c r="AH751" s="197"/>
      <c r="AI751" s="197"/>
      <c r="AJ751" s="197"/>
      <c r="AK751" s="197"/>
      <c r="AL751" s="197"/>
      <c r="AM751" s="197"/>
      <c r="AN751" s="197"/>
      <c r="AO751" s="197"/>
    </row>
    <row r="752" spans="1:41" ht="12.75" customHeight="1" x14ac:dyDescent="0.25">
      <c r="A752" s="197"/>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c r="AA752" s="197"/>
      <c r="AB752" s="197"/>
      <c r="AC752" s="197"/>
      <c r="AD752" s="197"/>
      <c r="AE752" s="197"/>
      <c r="AF752" s="197"/>
      <c r="AG752" s="197"/>
      <c r="AH752" s="197"/>
      <c r="AI752" s="197"/>
      <c r="AJ752" s="197"/>
      <c r="AK752" s="197"/>
      <c r="AL752" s="197"/>
      <c r="AM752" s="197"/>
      <c r="AN752" s="197"/>
      <c r="AO752" s="197"/>
    </row>
    <row r="753" spans="1:41" ht="12.75" customHeight="1" x14ac:dyDescent="0.25">
      <c r="A753" s="197"/>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c r="AA753" s="197"/>
      <c r="AB753" s="197"/>
      <c r="AC753" s="197"/>
      <c r="AD753" s="197"/>
      <c r="AE753" s="197"/>
      <c r="AF753" s="197"/>
      <c r="AG753" s="197"/>
      <c r="AH753" s="197"/>
      <c r="AI753" s="197"/>
      <c r="AJ753" s="197"/>
      <c r="AK753" s="197"/>
      <c r="AL753" s="197"/>
      <c r="AM753" s="197"/>
      <c r="AN753" s="197"/>
      <c r="AO753" s="197"/>
    </row>
    <row r="754" spans="1:41" ht="12.75" customHeight="1" x14ac:dyDescent="0.25">
      <c r="A754" s="197"/>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c r="AA754" s="197"/>
      <c r="AB754" s="197"/>
      <c r="AC754" s="197"/>
      <c r="AD754" s="197"/>
      <c r="AE754" s="197"/>
      <c r="AF754" s="197"/>
      <c r="AG754" s="197"/>
      <c r="AH754" s="197"/>
      <c r="AI754" s="197"/>
      <c r="AJ754" s="197"/>
      <c r="AK754" s="197"/>
      <c r="AL754" s="197"/>
      <c r="AM754" s="197"/>
      <c r="AN754" s="197"/>
      <c r="AO754" s="197"/>
    </row>
    <row r="755" spans="1:41" ht="12.75" customHeight="1" x14ac:dyDescent="0.25">
      <c r="A755" s="197"/>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c r="AA755" s="197"/>
      <c r="AB755" s="197"/>
      <c r="AC755" s="197"/>
      <c r="AD755" s="197"/>
      <c r="AE755" s="197"/>
      <c r="AF755" s="197"/>
      <c r="AG755" s="197"/>
      <c r="AH755" s="197"/>
      <c r="AI755" s="197"/>
      <c r="AJ755" s="197"/>
      <c r="AK755" s="197"/>
      <c r="AL755" s="197"/>
      <c r="AM755" s="197"/>
      <c r="AN755" s="197"/>
      <c r="AO755" s="197"/>
    </row>
    <row r="756" spans="1:41" ht="12.75" customHeight="1" x14ac:dyDescent="0.25">
      <c r="A756" s="197"/>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c r="AA756" s="197"/>
      <c r="AB756" s="197"/>
      <c r="AC756" s="197"/>
      <c r="AD756" s="197"/>
      <c r="AE756" s="197"/>
      <c r="AF756" s="197"/>
      <c r="AG756" s="197"/>
      <c r="AH756" s="197"/>
      <c r="AI756" s="197"/>
      <c r="AJ756" s="197"/>
      <c r="AK756" s="197"/>
      <c r="AL756" s="197"/>
      <c r="AM756" s="197"/>
      <c r="AN756" s="197"/>
      <c r="AO756" s="197"/>
    </row>
    <row r="757" spans="1:41" ht="12.75" customHeight="1" x14ac:dyDescent="0.25">
      <c r="A757" s="197"/>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c r="AA757" s="197"/>
      <c r="AB757" s="197"/>
      <c r="AC757" s="197"/>
      <c r="AD757" s="197"/>
      <c r="AE757" s="197"/>
      <c r="AF757" s="197"/>
      <c r="AG757" s="197"/>
      <c r="AH757" s="197"/>
      <c r="AI757" s="197"/>
      <c r="AJ757" s="197"/>
      <c r="AK757" s="197"/>
      <c r="AL757" s="197"/>
      <c r="AM757" s="197"/>
      <c r="AN757" s="197"/>
      <c r="AO757" s="197"/>
    </row>
    <row r="758" spans="1:41" ht="12.75" customHeight="1" x14ac:dyDescent="0.25">
      <c r="A758" s="197"/>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c r="AA758" s="197"/>
      <c r="AB758" s="197"/>
      <c r="AC758" s="197"/>
      <c r="AD758" s="197"/>
      <c r="AE758" s="197"/>
      <c r="AF758" s="197"/>
      <c r="AG758" s="197"/>
      <c r="AH758" s="197"/>
      <c r="AI758" s="197"/>
      <c r="AJ758" s="197"/>
      <c r="AK758" s="197"/>
      <c r="AL758" s="197"/>
      <c r="AM758" s="197"/>
      <c r="AN758" s="197"/>
      <c r="AO758" s="197"/>
    </row>
    <row r="759" spans="1:41" ht="12.75" customHeight="1" x14ac:dyDescent="0.25">
      <c r="A759" s="197"/>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c r="AA759" s="197"/>
      <c r="AB759" s="197"/>
      <c r="AC759" s="197"/>
      <c r="AD759" s="197"/>
      <c r="AE759" s="197"/>
      <c r="AF759" s="197"/>
      <c r="AG759" s="197"/>
      <c r="AH759" s="197"/>
      <c r="AI759" s="197"/>
      <c r="AJ759" s="197"/>
      <c r="AK759" s="197"/>
      <c r="AL759" s="197"/>
      <c r="AM759" s="197"/>
      <c r="AN759" s="197"/>
      <c r="AO759" s="197"/>
    </row>
    <row r="760" spans="1:41" ht="12.75" customHeight="1" x14ac:dyDescent="0.25">
      <c r="A760" s="197"/>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c r="AA760" s="197"/>
      <c r="AB760" s="197"/>
      <c r="AC760" s="197"/>
      <c r="AD760" s="197"/>
      <c r="AE760" s="197"/>
      <c r="AF760" s="197"/>
      <c r="AG760" s="197"/>
      <c r="AH760" s="197"/>
      <c r="AI760" s="197"/>
      <c r="AJ760" s="197"/>
      <c r="AK760" s="197"/>
      <c r="AL760" s="197"/>
      <c r="AM760" s="197"/>
      <c r="AN760" s="197"/>
      <c r="AO760" s="197"/>
    </row>
    <row r="761" spans="1:41" ht="12.75" customHeight="1" x14ac:dyDescent="0.25">
      <c r="A761" s="197"/>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c r="AA761" s="197"/>
      <c r="AB761" s="197"/>
      <c r="AC761" s="197"/>
      <c r="AD761" s="197"/>
      <c r="AE761" s="197"/>
      <c r="AF761" s="197"/>
      <c r="AG761" s="197"/>
      <c r="AH761" s="197"/>
      <c r="AI761" s="197"/>
      <c r="AJ761" s="197"/>
      <c r="AK761" s="197"/>
      <c r="AL761" s="197"/>
      <c r="AM761" s="197"/>
      <c r="AN761" s="197"/>
      <c r="AO761" s="197"/>
    </row>
    <row r="762" spans="1:41" ht="12.75" customHeight="1" x14ac:dyDescent="0.25">
      <c r="A762" s="197"/>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c r="AA762" s="197"/>
      <c r="AB762" s="197"/>
      <c r="AC762" s="197"/>
      <c r="AD762" s="197"/>
      <c r="AE762" s="197"/>
      <c r="AF762" s="197"/>
      <c r="AG762" s="197"/>
      <c r="AH762" s="197"/>
      <c r="AI762" s="197"/>
      <c r="AJ762" s="197"/>
      <c r="AK762" s="197"/>
      <c r="AL762" s="197"/>
      <c r="AM762" s="197"/>
      <c r="AN762" s="197"/>
      <c r="AO762" s="197"/>
    </row>
    <row r="763" spans="1:41" ht="12.75" customHeight="1" x14ac:dyDescent="0.25">
      <c r="A763" s="197"/>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c r="AA763" s="197"/>
      <c r="AB763" s="197"/>
      <c r="AC763" s="197"/>
      <c r="AD763" s="197"/>
      <c r="AE763" s="197"/>
      <c r="AF763" s="197"/>
      <c r="AG763" s="197"/>
      <c r="AH763" s="197"/>
      <c r="AI763" s="197"/>
      <c r="AJ763" s="197"/>
      <c r="AK763" s="197"/>
      <c r="AL763" s="197"/>
      <c r="AM763" s="197"/>
      <c r="AN763" s="197"/>
      <c r="AO763" s="197"/>
    </row>
    <row r="764" spans="1:41" ht="12.75" customHeight="1" x14ac:dyDescent="0.25">
      <c r="A764" s="197"/>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c r="AA764" s="197"/>
      <c r="AB764" s="197"/>
      <c r="AC764" s="197"/>
      <c r="AD764" s="197"/>
      <c r="AE764" s="197"/>
      <c r="AF764" s="197"/>
      <c r="AG764" s="197"/>
      <c r="AH764" s="197"/>
      <c r="AI764" s="197"/>
      <c r="AJ764" s="197"/>
      <c r="AK764" s="197"/>
      <c r="AL764" s="197"/>
      <c r="AM764" s="197"/>
      <c r="AN764" s="197"/>
      <c r="AO764" s="197"/>
    </row>
    <row r="765" spans="1:41" ht="12.75" customHeight="1" x14ac:dyDescent="0.25">
      <c r="A765" s="197"/>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c r="AA765" s="197"/>
      <c r="AB765" s="197"/>
      <c r="AC765" s="197"/>
      <c r="AD765" s="197"/>
      <c r="AE765" s="197"/>
      <c r="AF765" s="197"/>
      <c r="AG765" s="197"/>
      <c r="AH765" s="197"/>
      <c r="AI765" s="197"/>
      <c r="AJ765" s="197"/>
      <c r="AK765" s="197"/>
      <c r="AL765" s="197"/>
      <c r="AM765" s="197"/>
      <c r="AN765" s="197"/>
      <c r="AO765" s="197"/>
    </row>
    <row r="766" spans="1:41" ht="12.75" customHeight="1" x14ac:dyDescent="0.25">
      <c r="A766" s="197"/>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c r="AA766" s="197"/>
      <c r="AB766" s="197"/>
      <c r="AC766" s="197"/>
      <c r="AD766" s="197"/>
      <c r="AE766" s="197"/>
      <c r="AF766" s="197"/>
      <c r="AG766" s="197"/>
      <c r="AH766" s="197"/>
      <c r="AI766" s="197"/>
      <c r="AJ766" s="197"/>
      <c r="AK766" s="197"/>
      <c r="AL766" s="197"/>
      <c r="AM766" s="197"/>
      <c r="AN766" s="197"/>
      <c r="AO766" s="197"/>
    </row>
    <row r="767" spans="1:41" ht="12.75" customHeight="1" x14ac:dyDescent="0.25">
      <c r="A767" s="197"/>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c r="AA767" s="197"/>
      <c r="AB767" s="197"/>
      <c r="AC767" s="197"/>
      <c r="AD767" s="197"/>
      <c r="AE767" s="197"/>
      <c r="AF767" s="197"/>
      <c r="AG767" s="197"/>
      <c r="AH767" s="197"/>
      <c r="AI767" s="197"/>
      <c r="AJ767" s="197"/>
      <c r="AK767" s="197"/>
      <c r="AL767" s="197"/>
      <c r="AM767" s="197"/>
      <c r="AN767" s="197"/>
      <c r="AO767" s="197"/>
    </row>
    <row r="768" spans="1:41" ht="12.75" customHeight="1" x14ac:dyDescent="0.25">
      <c r="A768" s="197"/>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c r="AA768" s="197"/>
      <c r="AB768" s="197"/>
      <c r="AC768" s="197"/>
      <c r="AD768" s="197"/>
      <c r="AE768" s="197"/>
      <c r="AF768" s="197"/>
      <c r="AG768" s="197"/>
      <c r="AH768" s="197"/>
      <c r="AI768" s="197"/>
      <c r="AJ768" s="197"/>
      <c r="AK768" s="197"/>
      <c r="AL768" s="197"/>
      <c r="AM768" s="197"/>
      <c r="AN768" s="197"/>
      <c r="AO768" s="197"/>
    </row>
    <row r="769" spans="1:41" ht="12.75" customHeight="1" x14ac:dyDescent="0.25">
      <c r="A769" s="197"/>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c r="AA769" s="197"/>
      <c r="AB769" s="197"/>
      <c r="AC769" s="197"/>
      <c r="AD769" s="197"/>
      <c r="AE769" s="197"/>
      <c r="AF769" s="197"/>
      <c r="AG769" s="197"/>
      <c r="AH769" s="197"/>
      <c r="AI769" s="197"/>
      <c r="AJ769" s="197"/>
      <c r="AK769" s="197"/>
      <c r="AL769" s="197"/>
      <c r="AM769" s="197"/>
      <c r="AN769" s="197"/>
      <c r="AO769" s="197"/>
    </row>
    <row r="770" spans="1:41" ht="12.75" customHeight="1" x14ac:dyDescent="0.25">
      <c r="A770" s="197"/>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c r="AA770" s="197"/>
      <c r="AB770" s="197"/>
      <c r="AC770" s="197"/>
      <c r="AD770" s="197"/>
      <c r="AE770" s="197"/>
      <c r="AF770" s="197"/>
      <c r="AG770" s="197"/>
      <c r="AH770" s="197"/>
      <c r="AI770" s="197"/>
      <c r="AJ770" s="197"/>
      <c r="AK770" s="197"/>
      <c r="AL770" s="197"/>
      <c r="AM770" s="197"/>
      <c r="AN770" s="197"/>
      <c r="AO770" s="197"/>
    </row>
    <row r="771" spans="1:41" ht="12.75" customHeight="1" x14ac:dyDescent="0.25">
      <c r="A771" s="197"/>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c r="AA771" s="197"/>
      <c r="AB771" s="197"/>
      <c r="AC771" s="197"/>
      <c r="AD771" s="197"/>
      <c r="AE771" s="197"/>
      <c r="AF771" s="197"/>
      <c r="AG771" s="197"/>
      <c r="AH771" s="197"/>
      <c r="AI771" s="197"/>
      <c r="AJ771" s="197"/>
      <c r="AK771" s="197"/>
      <c r="AL771" s="197"/>
      <c r="AM771" s="197"/>
      <c r="AN771" s="197"/>
      <c r="AO771" s="197"/>
    </row>
    <row r="772" spans="1:41" ht="12.75" customHeight="1" x14ac:dyDescent="0.25">
      <c r="A772" s="197"/>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c r="AA772" s="197"/>
      <c r="AB772" s="197"/>
      <c r="AC772" s="197"/>
      <c r="AD772" s="197"/>
      <c r="AE772" s="197"/>
      <c r="AF772" s="197"/>
      <c r="AG772" s="197"/>
      <c r="AH772" s="197"/>
      <c r="AI772" s="197"/>
      <c r="AJ772" s="197"/>
      <c r="AK772" s="197"/>
      <c r="AL772" s="197"/>
      <c r="AM772" s="197"/>
      <c r="AN772" s="197"/>
      <c r="AO772" s="197"/>
    </row>
    <row r="773" spans="1:41" ht="12.75" customHeight="1" x14ac:dyDescent="0.25">
      <c r="A773" s="197"/>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c r="AA773" s="197"/>
      <c r="AB773" s="197"/>
      <c r="AC773" s="197"/>
      <c r="AD773" s="197"/>
      <c r="AE773" s="197"/>
      <c r="AF773" s="197"/>
      <c r="AG773" s="197"/>
      <c r="AH773" s="197"/>
      <c r="AI773" s="197"/>
      <c r="AJ773" s="197"/>
      <c r="AK773" s="197"/>
      <c r="AL773" s="197"/>
      <c r="AM773" s="197"/>
      <c r="AN773" s="197"/>
      <c r="AO773" s="197"/>
    </row>
    <row r="774" spans="1:41" ht="12.75" customHeight="1" x14ac:dyDescent="0.25">
      <c r="A774" s="197"/>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c r="AA774" s="197"/>
      <c r="AB774" s="197"/>
      <c r="AC774" s="197"/>
      <c r="AD774" s="197"/>
      <c r="AE774" s="197"/>
      <c r="AF774" s="197"/>
      <c r="AG774" s="197"/>
      <c r="AH774" s="197"/>
      <c r="AI774" s="197"/>
      <c r="AJ774" s="197"/>
      <c r="AK774" s="197"/>
      <c r="AL774" s="197"/>
      <c r="AM774" s="197"/>
      <c r="AN774" s="197"/>
      <c r="AO774" s="197"/>
    </row>
    <row r="775" spans="1:41" ht="12.75" customHeight="1" x14ac:dyDescent="0.25">
      <c r="A775" s="197"/>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c r="AA775" s="197"/>
      <c r="AB775" s="197"/>
      <c r="AC775" s="197"/>
      <c r="AD775" s="197"/>
      <c r="AE775" s="197"/>
      <c r="AF775" s="197"/>
      <c r="AG775" s="197"/>
      <c r="AH775" s="197"/>
      <c r="AI775" s="197"/>
      <c r="AJ775" s="197"/>
      <c r="AK775" s="197"/>
      <c r="AL775" s="197"/>
      <c r="AM775" s="197"/>
      <c r="AN775" s="197"/>
      <c r="AO775" s="197"/>
    </row>
    <row r="776" spans="1:41" ht="12.75" customHeight="1" x14ac:dyDescent="0.25">
      <c r="A776" s="197"/>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c r="AA776" s="197"/>
      <c r="AB776" s="197"/>
      <c r="AC776" s="197"/>
      <c r="AD776" s="197"/>
      <c r="AE776" s="197"/>
      <c r="AF776" s="197"/>
      <c r="AG776" s="197"/>
      <c r="AH776" s="197"/>
      <c r="AI776" s="197"/>
      <c r="AJ776" s="197"/>
      <c r="AK776" s="197"/>
      <c r="AL776" s="197"/>
      <c r="AM776" s="197"/>
      <c r="AN776" s="197"/>
      <c r="AO776" s="197"/>
    </row>
    <row r="777" spans="1:41" ht="12.75" customHeight="1" x14ac:dyDescent="0.25">
      <c r="A777" s="197"/>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c r="AA777" s="197"/>
      <c r="AB777" s="197"/>
      <c r="AC777" s="197"/>
      <c r="AD777" s="197"/>
      <c r="AE777" s="197"/>
      <c r="AF777" s="197"/>
      <c r="AG777" s="197"/>
      <c r="AH777" s="197"/>
      <c r="AI777" s="197"/>
      <c r="AJ777" s="197"/>
      <c r="AK777" s="197"/>
      <c r="AL777" s="197"/>
      <c r="AM777" s="197"/>
      <c r="AN777" s="197"/>
      <c r="AO777" s="197"/>
    </row>
    <row r="778" spans="1:41" ht="12.75" customHeight="1" x14ac:dyDescent="0.25">
      <c r="A778" s="197"/>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c r="AA778" s="197"/>
      <c r="AB778" s="197"/>
      <c r="AC778" s="197"/>
      <c r="AD778" s="197"/>
      <c r="AE778" s="197"/>
      <c r="AF778" s="197"/>
      <c r="AG778" s="197"/>
      <c r="AH778" s="197"/>
      <c r="AI778" s="197"/>
      <c r="AJ778" s="197"/>
      <c r="AK778" s="197"/>
      <c r="AL778" s="197"/>
      <c r="AM778" s="197"/>
      <c r="AN778" s="197"/>
      <c r="AO778" s="197"/>
    </row>
    <row r="779" spans="1:41" ht="12.75" customHeight="1" x14ac:dyDescent="0.25">
      <c r="A779" s="197"/>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c r="AA779" s="197"/>
      <c r="AB779" s="197"/>
      <c r="AC779" s="197"/>
      <c r="AD779" s="197"/>
      <c r="AE779" s="197"/>
      <c r="AF779" s="197"/>
      <c r="AG779" s="197"/>
      <c r="AH779" s="197"/>
      <c r="AI779" s="197"/>
      <c r="AJ779" s="197"/>
      <c r="AK779" s="197"/>
      <c r="AL779" s="197"/>
      <c r="AM779" s="197"/>
      <c r="AN779" s="197"/>
      <c r="AO779" s="197"/>
    </row>
    <row r="780" spans="1:41" ht="12.75" customHeight="1" x14ac:dyDescent="0.25">
      <c r="A780" s="197"/>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c r="AA780" s="197"/>
      <c r="AB780" s="197"/>
      <c r="AC780" s="197"/>
      <c r="AD780" s="197"/>
      <c r="AE780" s="197"/>
      <c r="AF780" s="197"/>
      <c r="AG780" s="197"/>
      <c r="AH780" s="197"/>
      <c r="AI780" s="197"/>
      <c r="AJ780" s="197"/>
      <c r="AK780" s="197"/>
      <c r="AL780" s="197"/>
      <c r="AM780" s="197"/>
      <c r="AN780" s="197"/>
      <c r="AO780" s="197"/>
    </row>
    <row r="781" spans="1:41" ht="12.75" customHeight="1" x14ac:dyDescent="0.25">
      <c r="A781" s="197"/>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c r="AA781" s="197"/>
      <c r="AB781" s="197"/>
      <c r="AC781" s="197"/>
      <c r="AD781" s="197"/>
      <c r="AE781" s="197"/>
      <c r="AF781" s="197"/>
      <c r="AG781" s="197"/>
      <c r="AH781" s="197"/>
      <c r="AI781" s="197"/>
      <c r="AJ781" s="197"/>
      <c r="AK781" s="197"/>
      <c r="AL781" s="197"/>
      <c r="AM781" s="197"/>
      <c r="AN781" s="197"/>
      <c r="AO781" s="197"/>
    </row>
    <row r="782" spans="1:41" ht="12.75" customHeight="1" x14ac:dyDescent="0.25">
      <c r="A782" s="197"/>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c r="AA782" s="197"/>
      <c r="AB782" s="197"/>
      <c r="AC782" s="197"/>
      <c r="AD782" s="197"/>
      <c r="AE782" s="197"/>
      <c r="AF782" s="197"/>
      <c r="AG782" s="197"/>
      <c r="AH782" s="197"/>
      <c r="AI782" s="197"/>
      <c r="AJ782" s="197"/>
      <c r="AK782" s="197"/>
      <c r="AL782" s="197"/>
      <c r="AM782" s="197"/>
      <c r="AN782" s="197"/>
      <c r="AO782" s="197"/>
    </row>
    <row r="783" spans="1:41" ht="12.75" customHeight="1" x14ac:dyDescent="0.25">
      <c r="A783" s="197"/>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c r="AA783" s="197"/>
      <c r="AB783" s="197"/>
      <c r="AC783" s="197"/>
      <c r="AD783" s="197"/>
      <c r="AE783" s="197"/>
      <c r="AF783" s="197"/>
      <c r="AG783" s="197"/>
      <c r="AH783" s="197"/>
      <c r="AI783" s="197"/>
      <c r="AJ783" s="197"/>
      <c r="AK783" s="197"/>
      <c r="AL783" s="197"/>
      <c r="AM783" s="197"/>
      <c r="AN783" s="197"/>
      <c r="AO783" s="197"/>
    </row>
    <row r="784" spans="1:41" ht="12.75" customHeight="1" x14ac:dyDescent="0.25">
      <c r="A784" s="197"/>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c r="AA784" s="197"/>
      <c r="AB784" s="197"/>
      <c r="AC784" s="197"/>
      <c r="AD784" s="197"/>
      <c r="AE784" s="197"/>
      <c r="AF784" s="197"/>
      <c r="AG784" s="197"/>
      <c r="AH784" s="197"/>
      <c r="AI784" s="197"/>
      <c r="AJ784" s="197"/>
      <c r="AK784" s="197"/>
      <c r="AL784" s="197"/>
      <c r="AM784" s="197"/>
      <c r="AN784" s="197"/>
      <c r="AO784" s="197"/>
    </row>
    <row r="785" spans="1:41" ht="12.75" customHeight="1" x14ac:dyDescent="0.25">
      <c r="A785" s="197"/>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c r="AA785" s="197"/>
      <c r="AB785" s="197"/>
      <c r="AC785" s="197"/>
      <c r="AD785" s="197"/>
      <c r="AE785" s="197"/>
      <c r="AF785" s="197"/>
      <c r="AG785" s="197"/>
      <c r="AH785" s="197"/>
      <c r="AI785" s="197"/>
      <c r="AJ785" s="197"/>
      <c r="AK785" s="197"/>
      <c r="AL785" s="197"/>
      <c r="AM785" s="197"/>
      <c r="AN785" s="197"/>
      <c r="AO785" s="197"/>
    </row>
    <row r="786" spans="1:41" ht="12.75" customHeight="1" x14ac:dyDescent="0.25">
      <c r="A786" s="197"/>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c r="AA786" s="197"/>
      <c r="AB786" s="197"/>
      <c r="AC786" s="197"/>
      <c r="AD786" s="197"/>
      <c r="AE786" s="197"/>
      <c r="AF786" s="197"/>
      <c r="AG786" s="197"/>
      <c r="AH786" s="197"/>
      <c r="AI786" s="197"/>
      <c r="AJ786" s="197"/>
      <c r="AK786" s="197"/>
      <c r="AL786" s="197"/>
      <c r="AM786" s="197"/>
      <c r="AN786" s="197"/>
      <c r="AO786" s="197"/>
    </row>
    <row r="787" spans="1:41" ht="12.75" customHeight="1" x14ac:dyDescent="0.25">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c r="AA787" s="197"/>
      <c r="AB787" s="197"/>
      <c r="AC787" s="197"/>
      <c r="AD787" s="197"/>
      <c r="AE787" s="197"/>
      <c r="AF787" s="197"/>
      <c r="AG787" s="197"/>
      <c r="AH787" s="197"/>
      <c r="AI787" s="197"/>
      <c r="AJ787" s="197"/>
      <c r="AK787" s="197"/>
      <c r="AL787" s="197"/>
      <c r="AM787" s="197"/>
      <c r="AN787" s="197"/>
      <c r="AO787" s="197"/>
    </row>
    <row r="788" spans="1:41" ht="12.75" customHeight="1" x14ac:dyDescent="0.25">
      <c r="A788" s="197"/>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c r="AA788" s="197"/>
      <c r="AB788" s="197"/>
      <c r="AC788" s="197"/>
      <c r="AD788" s="197"/>
      <c r="AE788" s="197"/>
      <c r="AF788" s="197"/>
      <c r="AG788" s="197"/>
      <c r="AH788" s="197"/>
      <c r="AI788" s="197"/>
      <c r="AJ788" s="197"/>
      <c r="AK788" s="197"/>
      <c r="AL788" s="197"/>
      <c r="AM788" s="197"/>
      <c r="AN788" s="197"/>
      <c r="AO788" s="197"/>
    </row>
    <row r="789" spans="1:41" ht="12.75" customHeight="1" x14ac:dyDescent="0.25">
      <c r="A789" s="197"/>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c r="AA789" s="197"/>
      <c r="AB789" s="197"/>
      <c r="AC789" s="197"/>
      <c r="AD789" s="197"/>
      <c r="AE789" s="197"/>
      <c r="AF789" s="197"/>
      <c r="AG789" s="197"/>
      <c r="AH789" s="197"/>
      <c r="AI789" s="197"/>
      <c r="AJ789" s="197"/>
      <c r="AK789" s="197"/>
      <c r="AL789" s="197"/>
      <c r="AM789" s="197"/>
      <c r="AN789" s="197"/>
      <c r="AO789" s="197"/>
    </row>
    <row r="790" spans="1:41" ht="12.75" customHeight="1" x14ac:dyDescent="0.25">
      <c r="A790" s="197"/>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c r="AA790" s="197"/>
      <c r="AB790" s="197"/>
      <c r="AC790" s="197"/>
      <c r="AD790" s="197"/>
      <c r="AE790" s="197"/>
      <c r="AF790" s="197"/>
      <c r="AG790" s="197"/>
      <c r="AH790" s="197"/>
      <c r="AI790" s="197"/>
      <c r="AJ790" s="197"/>
      <c r="AK790" s="197"/>
      <c r="AL790" s="197"/>
      <c r="AM790" s="197"/>
      <c r="AN790" s="197"/>
      <c r="AO790" s="197"/>
    </row>
    <row r="791" spans="1:41" ht="12.75" customHeight="1" x14ac:dyDescent="0.25">
      <c r="A791" s="197"/>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c r="AA791" s="197"/>
      <c r="AB791" s="197"/>
      <c r="AC791" s="197"/>
      <c r="AD791" s="197"/>
      <c r="AE791" s="197"/>
      <c r="AF791" s="197"/>
      <c r="AG791" s="197"/>
      <c r="AH791" s="197"/>
      <c r="AI791" s="197"/>
      <c r="AJ791" s="197"/>
      <c r="AK791" s="197"/>
      <c r="AL791" s="197"/>
      <c r="AM791" s="197"/>
      <c r="AN791" s="197"/>
      <c r="AO791" s="197"/>
    </row>
    <row r="792" spans="1:41" ht="12.75" customHeight="1" x14ac:dyDescent="0.25">
      <c r="A792" s="197"/>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c r="AA792" s="197"/>
      <c r="AB792" s="197"/>
      <c r="AC792" s="197"/>
      <c r="AD792" s="197"/>
      <c r="AE792" s="197"/>
      <c r="AF792" s="197"/>
      <c r="AG792" s="197"/>
      <c r="AH792" s="197"/>
      <c r="AI792" s="197"/>
      <c r="AJ792" s="197"/>
      <c r="AK792" s="197"/>
      <c r="AL792" s="197"/>
      <c r="AM792" s="197"/>
      <c r="AN792" s="197"/>
      <c r="AO792" s="197"/>
    </row>
    <row r="793" spans="1:41" ht="12.75" customHeight="1" x14ac:dyDescent="0.25">
      <c r="A793" s="197"/>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c r="AA793" s="197"/>
      <c r="AB793" s="197"/>
      <c r="AC793" s="197"/>
      <c r="AD793" s="197"/>
      <c r="AE793" s="197"/>
      <c r="AF793" s="197"/>
      <c r="AG793" s="197"/>
      <c r="AH793" s="197"/>
      <c r="AI793" s="197"/>
      <c r="AJ793" s="197"/>
      <c r="AK793" s="197"/>
      <c r="AL793" s="197"/>
      <c r="AM793" s="197"/>
      <c r="AN793" s="197"/>
      <c r="AO793" s="197"/>
    </row>
    <row r="794" spans="1:41" ht="12.75" customHeight="1" x14ac:dyDescent="0.25">
      <c r="A794" s="197"/>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E794" s="197"/>
      <c r="AF794" s="197"/>
      <c r="AG794" s="197"/>
      <c r="AH794" s="197"/>
      <c r="AI794" s="197"/>
      <c r="AJ794" s="197"/>
      <c r="AK794" s="197"/>
      <c r="AL794" s="197"/>
      <c r="AM794" s="197"/>
      <c r="AN794" s="197"/>
      <c r="AO794" s="197"/>
    </row>
    <row r="795" spans="1:41" ht="12.75" customHeight="1" x14ac:dyDescent="0.25">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c r="AI795" s="197"/>
      <c r="AJ795" s="197"/>
      <c r="AK795" s="197"/>
      <c r="AL795" s="197"/>
      <c r="AM795" s="197"/>
      <c r="AN795" s="197"/>
      <c r="AO795" s="197"/>
    </row>
    <row r="796" spans="1:41" ht="12.75" customHeight="1" x14ac:dyDescent="0.25">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c r="AA796" s="197"/>
      <c r="AB796" s="197"/>
      <c r="AC796" s="197"/>
      <c r="AD796" s="197"/>
      <c r="AE796" s="197"/>
      <c r="AF796" s="197"/>
      <c r="AG796" s="197"/>
      <c r="AH796" s="197"/>
      <c r="AI796" s="197"/>
      <c r="AJ796" s="197"/>
      <c r="AK796" s="197"/>
      <c r="AL796" s="197"/>
      <c r="AM796" s="197"/>
      <c r="AN796" s="197"/>
      <c r="AO796" s="197"/>
    </row>
    <row r="797" spans="1:41" ht="12.75" customHeight="1" x14ac:dyDescent="0.25">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c r="AA797" s="197"/>
      <c r="AB797" s="197"/>
      <c r="AC797" s="197"/>
      <c r="AD797" s="197"/>
      <c r="AE797" s="197"/>
      <c r="AF797" s="197"/>
      <c r="AG797" s="197"/>
      <c r="AH797" s="197"/>
      <c r="AI797" s="197"/>
      <c r="AJ797" s="197"/>
      <c r="AK797" s="197"/>
      <c r="AL797" s="197"/>
      <c r="AM797" s="197"/>
      <c r="AN797" s="197"/>
      <c r="AO797" s="197"/>
    </row>
    <row r="798" spans="1:41" ht="12.75" customHeight="1" x14ac:dyDescent="0.25">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E798" s="197"/>
      <c r="AF798" s="197"/>
      <c r="AG798" s="197"/>
      <c r="AH798" s="197"/>
      <c r="AI798" s="197"/>
      <c r="AJ798" s="197"/>
      <c r="AK798" s="197"/>
      <c r="AL798" s="197"/>
      <c r="AM798" s="197"/>
      <c r="AN798" s="197"/>
      <c r="AO798" s="197"/>
    </row>
    <row r="799" spans="1:41" ht="12.75" customHeight="1" x14ac:dyDescent="0.25">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c r="AA799" s="197"/>
      <c r="AB799" s="197"/>
      <c r="AC799" s="197"/>
      <c r="AD799" s="197"/>
      <c r="AE799" s="197"/>
      <c r="AF799" s="197"/>
      <c r="AG799" s="197"/>
      <c r="AH799" s="197"/>
      <c r="AI799" s="197"/>
      <c r="AJ799" s="197"/>
      <c r="AK799" s="197"/>
      <c r="AL799" s="197"/>
      <c r="AM799" s="197"/>
      <c r="AN799" s="197"/>
      <c r="AO799" s="197"/>
    </row>
    <row r="800" spans="1:41" ht="12.75" customHeight="1" x14ac:dyDescent="0.25">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c r="AA800" s="197"/>
      <c r="AB800" s="197"/>
      <c r="AC800" s="197"/>
      <c r="AD800" s="197"/>
      <c r="AE800" s="197"/>
      <c r="AF800" s="197"/>
      <c r="AG800" s="197"/>
      <c r="AH800" s="197"/>
      <c r="AI800" s="197"/>
      <c r="AJ800" s="197"/>
      <c r="AK800" s="197"/>
      <c r="AL800" s="197"/>
      <c r="AM800" s="197"/>
      <c r="AN800" s="197"/>
      <c r="AO800" s="197"/>
    </row>
    <row r="801" spans="1:41" ht="12.75" customHeight="1" x14ac:dyDescent="0.25">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c r="AA801" s="197"/>
      <c r="AB801" s="197"/>
      <c r="AC801" s="197"/>
      <c r="AD801" s="197"/>
      <c r="AE801" s="197"/>
      <c r="AF801" s="197"/>
      <c r="AG801" s="197"/>
      <c r="AH801" s="197"/>
      <c r="AI801" s="197"/>
      <c r="AJ801" s="197"/>
      <c r="AK801" s="197"/>
      <c r="AL801" s="197"/>
      <c r="AM801" s="197"/>
      <c r="AN801" s="197"/>
      <c r="AO801" s="197"/>
    </row>
    <row r="802" spans="1:41" ht="12.75" customHeight="1" x14ac:dyDescent="0.25">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c r="AA802" s="197"/>
      <c r="AB802" s="197"/>
      <c r="AC802" s="197"/>
      <c r="AD802" s="197"/>
      <c r="AE802" s="197"/>
      <c r="AF802" s="197"/>
      <c r="AG802" s="197"/>
      <c r="AH802" s="197"/>
      <c r="AI802" s="197"/>
      <c r="AJ802" s="197"/>
      <c r="AK802" s="197"/>
      <c r="AL802" s="197"/>
      <c r="AM802" s="197"/>
      <c r="AN802" s="197"/>
      <c r="AO802" s="197"/>
    </row>
    <row r="803" spans="1:41" ht="12.75" customHeight="1" x14ac:dyDescent="0.25">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c r="AA803" s="197"/>
      <c r="AB803" s="197"/>
      <c r="AC803" s="197"/>
      <c r="AD803" s="197"/>
      <c r="AE803" s="197"/>
      <c r="AF803" s="197"/>
      <c r="AG803" s="197"/>
      <c r="AH803" s="197"/>
      <c r="AI803" s="197"/>
      <c r="AJ803" s="197"/>
      <c r="AK803" s="197"/>
      <c r="AL803" s="197"/>
      <c r="AM803" s="197"/>
      <c r="AN803" s="197"/>
      <c r="AO803" s="197"/>
    </row>
    <row r="804" spans="1:41" ht="12.75" customHeight="1" x14ac:dyDescent="0.25">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c r="AA804" s="197"/>
      <c r="AB804" s="197"/>
      <c r="AC804" s="197"/>
      <c r="AD804" s="197"/>
      <c r="AE804" s="197"/>
      <c r="AF804" s="197"/>
      <c r="AG804" s="197"/>
      <c r="AH804" s="197"/>
      <c r="AI804" s="197"/>
      <c r="AJ804" s="197"/>
      <c r="AK804" s="197"/>
      <c r="AL804" s="197"/>
      <c r="AM804" s="197"/>
      <c r="AN804" s="197"/>
      <c r="AO804" s="197"/>
    </row>
    <row r="805" spans="1:41" ht="12.75" customHeight="1" x14ac:dyDescent="0.25">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c r="AA805" s="197"/>
      <c r="AB805" s="197"/>
      <c r="AC805" s="197"/>
      <c r="AD805" s="197"/>
      <c r="AE805" s="197"/>
      <c r="AF805" s="197"/>
      <c r="AG805" s="197"/>
      <c r="AH805" s="197"/>
      <c r="AI805" s="197"/>
      <c r="AJ805" s="197"/>
      <c r="AK805" s="197"/>
      <c r="AL805" s="197"/>
      <c r="AM805" s="197"/>
      <c r="AN805" s="197"/>
      <c r="AO805" s="197"/>
    </row>
    <row r="806" spans="1:41" ht="12.75" customHeight="1" x14ac:dyDescent="0.25">
      <c r="A806" s="197"/>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c r="AA806" s="197"/>
      <c r="AB806" s="197"/>
      <c r="AC806" s="197"/>
      <c r="AD806" s="197"/>
      <c r="AE806" s="197"/>
      <c r="AF806" s="197"/>
      <c r="AG806" s="197"/>
      <c r="AH806" s="197"/>
      <c r="AI806" s="197"/>
      <c r="AJ806" s="197"/>
      <c r="AK806" s="197"/>
      <c r="AL806" s="197"/>
      <c r="AM806" s="197"/>
      <c r="AN806" s="197"/>
      <c r="AO806" s="197"/>
    </row>
    <row r="807" spans="1:41" ht="12.75" customHeight="1" x14ac:dyDescent="0.25">
      <c r="A807" s="197"/>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c r="AA807" s="197"/>
      <c r="AB807" s="197"/>
      <c r="AC807" s="197"/>
      <c r="AD807" s="197"/>
      <c r="AE807" s="197"/>
      <c r="AF807" s="197"/>
      <c r="AG807" s="197"/>
      <c r="AH807" s="197"/>
      <c r="AI807" s="197"/>
      <c r="AJ807" s="197"/>
      <c r="AK807" s="197"/>
      <c r="AL807" s="197"/>
      <c r="AM807" s="197"/>
      <c r="AN807" s="197"/>
      <c r="AO807" s="197"/>
    </row>
    <row r="808" spans="1:41" ht="12.75" customHeight="1" x14ac:dyDescent="0.25">
      <c r="A808" s="197"/>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c r="AA808" s="197"/>
      <c r="AB808" s="197"/>
      <c r="AC808" s="197"/>
      <c r="AD808" s="197"/>
      <c r="AE808" s="197"/>
      <c r="AF808" s="197"/>
      <c r="AG808" s="197"/>
      <c r="AH808" s="197"/>
      <c r="AI808" s="197"/>
      <c r="AJ808" s="197"/>
      <c r="AK808" s="197"/>
      <c r="AL808" s="197"/>
      <c r="AM808" s="197"/>
      <c r="AN808" s="197"/>
      <c r="AO808" s="197"/>
    </row>
    <row r="809" spans="1:41" ht="12.75" customHeight="1" x14ac:dyDescent="0.25">
      <c r="A809" s="197"/>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c r="AA809" s="197"/>
      <c r="AB809" s="197"/>
      <c r="AC809" s="197"/>
      <c r="AD809" s="197"/>
      <c r="AE809" s="197"/>
      <c r="AF809" s="197"/>
      <c r="AG809" s="197"/>
      <c r="AH809" s="197"/>
      <c r="AI809" s="197"/>
      <c r="AJ809" s="197"/>
      <c r="AK809" s="197"/>
      <c r="AL809" s="197"/>
      <c r="AM809" s="197"/>
      <c r="AN809" s="197"/>
      <c r="AO809" s="197"/>
    </row>
    <row r="810" spans="1:41" ht="12.75" customHeight="1" x14ac:dyDescent="0.25">
      <c r="A810" s="197"/>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c r="AA810" s="197"/>
      <c r="AB810" s="197"/>
      <c r="AC810" s="197"/>
      <c r="AD810" s="197"/>
      <c r="AE810" s="197"/>
      <c r="AF810" s="197"/>
      <c r="AG810" s="197"/>
      <c r="AH810" s="197"/>
      <c r="AI810" s="197"/>
      <c r="AJ810" s="197"/>
      <c r="AK810" s="197"/>
      <c r="AL810" s="197"/>
      <c r="AM810" s="197"/>
      <c r="AN810" s="197"/>
      <c r="AO810" s="197"/>
    </row>
    <row r="811" spans="1:41" ht="12.75" customHeight="1" x14ac:dyDescent="0.25">
      <c r="A811" s="197"/>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c r="AA811" s="197"/>
      <c r="AB811" s="197"/>
      <c r="AC811" s="197"/>
      <c r="AD811" s="197"/>
      <c r="AE811" s="197"/>
      <c r="AF811" s="197"/>
      <c r="AG811" s="197"/>
      <c r="AH811" s="197"/>
      <c r="AI811" s="197"/>
      <c r="AJ811" s="197"/>
      <c r="AK811" s="197"/>
      <c r="AL811" s="197"/>
      <c r="AM811" s="197"/>
      <c r="AN811" s="197"/>
      <c r="AO811" s="197"/>
    </row>
    <row r="812" spans="1:41" ht="12.75" customHeight="1" x14ac:dyDescent="0.25">
      <c r="A812" s="197"/>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c r="AA812" s="197"/>
      <c r="AB812" s="197"/>
      <c r="AC812" s="197"/>
      <c r="AD812" s="197"/>
      <c r="AE812" s="197"/>
      <c r="AF812" s="197"/>
      <c r="AG812" s="197"/>
      <c r="AH812" s="197"/>
      <c r="AI812" s="197"/>
      <c r="AJ812" s="197"/>
      <c r="AK812" s="197"/>
      <c r="AL812" s="197"/>
      <c r="AM812" s="197"/>
      <c r="AN812" s="197"/>
      <c r="AO812" s="197"/>
    </row>
    <row r="813" spans="1:41" ht="12.75" customHeight="1" x14ac:dyDescent="0.25">
      <c r="A813" s="197"/>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c r="AA813" s="197"/>
      <c r="AB813" s="197"/>
      <c r="AC813" s="197"/>
      <c r="AD813" s="197"/>
      <c r="AE813" s="197"/>
      <c r="AF813" s="197"/>
      <c r="AG813" s="197"/>
      <c r="AH813" s="197"/>
      <c r="AI813" s="197"/>
      <c r="AJ813" s="197"/>
      <c r="AK813" s="197"/>
      <c r="AL813" s="197"/>
      <c r="AM813" s="197"/>
      <c r="AN813" s="197"/>
      <c r="AO813" s="197"/>
    </row>
    <row r="814" spans="1:41" ht="12.75" customHeight="1" x14ac:dyDescent="0.25">
      <c r="A814" s="197"/>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c r="AA814" s="197"/>
      <c r="AB814" s="197"/>
      <c r="AC814" s="197"/>
      <c r="AD814" s="197"/>
      <c r="AE814" s="197"/>
      <c r="AF814" s="197"/>
      <c r="AG814" s="197"/>
      <c r="AH814" s="197"/>
      <c r="AI814" s="197"/>
      <c r="AJ814" s="197"/>
      <c r="AK814" s="197"/>
      <c r="AL814" s="197"/>
      <c r="AM814" s="197"/>
      <c r="AN814" s="197"/>
      <c r="AO814" s="197"/>
    </row>
    <row r="815" spans="1:41" ht="12.75" customHeight="1" x14ac:dyDescent="0.25">
      <c r="A815" s="197"/>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c r="AA815" s="197"/>
      <c r="AB815" s="197"/>
      <c r="AC815" s="197"/>
      <c r="AD815" s="197"/>
      <c r="AE815" s="197"/>
      <c r="AF815" s="197"/>
      <c r="AG815" s="197"/>
      <c r="AH815" s="197"/>
      <c r="AI815" s="197"/>
      <c r="AJ815" s="197"/>
      <c r="AK815" s="197"/>
      <c r="AL815" s="197"/>
      <c r="AM815" s="197"/>
      <c r="AN815" s="197"/>
      <c r="AO815" s="197"/>
    </row>
    <row r="816" spans="1:41" ht="12.75" customHeight="1" x14ac:dyDescent="0.25">
      <c r="A816" s="197"/>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c r="AA816" s="197"/>
      <c r="AB816" s="197"/>
      <c r="AC816" s="197"/>
      <c r="AD816" s="197"/>
      <c r="AE816" s="197"/>
      <c r="AF816" s="197"/>
      <c r="AG816" s="197"/>
      <c r="AH816" s="197"/>
      <c r="AI816" s="197"/>
      <c r="AJ816" s="197"/>
      <c r="AK816" s="197"/>
      <c r="AL816" s="197"/>
      <c r="AM816" s="197"/>
      <c r="AN816" s="197"/>
      <c r="AO816" s="197"/>
    </row>
    <row r="817" spans="1:41" ht="12.75" customHeight="1" x14ac:dyDescent="0.25">
      <c r="A817" s="197"/>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c r="AA817" s="197"/>
      <c r="AB817" s="197"/>
      <c r="AC817" s="197"/>
      <c r="AD817" s="197"/>
      <c r="AE817" s="197"/>
      <c r="AF817" s="197"/>
      <c r="AG817" s="197"/>
      <c r="AH817" s="197"/>
      <c r="AI817" s="197"/>
      <c r="AJ817" s="197"/>
      <c r="AK817" s="197"/>
      <c r="AL817" s="197"/>
      <c r="AM817" s="197"/>
      <c r="AN817" s="197"/>
      <c r="AO817" s="197"/>
    </row>
    <row r="818" spans="1:41" ht="12.75" customHeight="1" x14ac:dyDescent="0.25">
      <c r="A818" s="197"/>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c r="AA818" s="197"/>
      <c r="AB818" s="197"/>
      <c r="AC818" s="197"/>
      <c r="AD818" s="197"/>
      <c r="AE818" s="197"/>
      <c r="AF818" s="197"/>
      <c r="AG818" s="197"/>
      <c r="AH818" s="197"/>
      <c r="AI818" s="197"/>
      <c r="AJ818" s="197"/>
      <c r="AK818" s="197"/>
      <c r="AL818" s="197"/>
      <c r="AM818" s="197"/>
      <c r="AN818" s="197"/>
      <c r="AO818" s="197"/>
    </row>
    <row r="819" spans="1:41" ht="12.75" customHeight="1" x14ac:dyDescent="0.25">
      <c r="A819" s="197"/>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c r="AA819" s="197"/>
      <c r="AB819" s="197"/>
      <c r="AC819" s="197"/>
      <c r="AD819" s="197"/>
      <c r="AE819" s="197"/>
      <c r="AF819" s="197"/>
      <c r="AG819" s="197"/>
      <c r="AH819" s="197"/>
      <c r="AI819" s="197"/>
      <c r="AJ819" s="197"/>
      <c r="AK819" s="197"/>
      <c r="AL819" s="197"/>
      <c r="AM819" s="197"/>
      <c r="AN819" s="197"/>
      <c r="AO819" s="197"/>
    </row>
    <row r="820" spans="1:41" ht="12.75" customHeight="1" x14ac:dyDescent="0.25">
      <c r="A820" s="197"/>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c r="AA820" s="197"/>
      <c r="AB820" s="197"/>
      <c r="AC820" s="197"/>
      <c r="AD820" s="197"/>
      <c r="AE820" s="197"/>
      <c r="AF820" s="197"/>
      <c r="AG820" s="197"/>
      <c r="AH820" s="197"/>
      <c r="AI820" s="197"/>
      <c r="AJ820" s="197"/>
      <c r="AK820" s="197"/>
      <c r="AL820" s="197"/>
      <c r="AM820" s="197"/>
      <c r="AN820" s="197"/>
      <c r="AO820" s="197"/>
    </row>
    <row r="821" spans="1:41" ht="12.75" customHeight="1" x14ac:dyDescent="0.25">
      <c r="A821" s="197"/>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c r="AA821" s="197"/>
      <c r="AB821" s="197"/>
      <c r="AC821" s="197"/>
      <c r="AD821" s="197"/>
      <c r="AE821" s="197"/>
      <c r="AF821" s="197"/>
      <c r="AG821" s="197"/>
      <c r="AH821" s="197"/>
      <c r="AI821" s="197"/>
      <c r="AJ821" s="197"/>
      <c r="AK821" s="197"/>
      <c r="AL821" s="197"/>
      <c r="AM821" s="197"/>
      <c r="AN821" s="197"/>
      <c r="AO821" s="197"/>
    </row>
    <row r="822" spans="1:41" ht="12.75" customHeight="1" x14ac:dyDescent="0.25">
      <c r="A822" s="197"/>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c r="AA822" s="197"/>
      <c r="AB822" s="197"/>
      <c r="AC822" s="197"/>
      <c r="AD822" s="197"/>
      <c r="AE822" s="197"/>
      <c r="AF822" s="197"/>
      <c r="AG822" s="197"/>
      <c r="AH822" s="197"/>
      <c r="AI822" s="197"/>
      <c r="AJ822" s="197"/>
      <c r="AK822" s="197"/>
      <c r="AL822" s="197"/>
      <c r="AM822" s="197"/>
      <c r="AN822" s="197"/>
      <c r="AO822" s="197"/>
    </row>
    <row r="823" spans="1:41" ht="12.75" customHeight="1" x14ac:dyDescent="0.25">
      <c r="A823" s="197"/>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c r="AA823" s="197"/>
      <c r="AB823" s="197"/>
      <c r="AC823" s="197"/>
      <c r="AD823" s="197"/>
      <c r="AE823" s="197"/>
      <c r="AF823" s="197"/>
      <c r="AG823" s="197"/>
      <c r="AH823" s="197"/>
      <c r="AI823" s="197"/>
      <c r="AJ823" s="197"/>
      <c r="AK823" s="197"/>
      <c r="AL823" s="197"/>
      <c r="AM823" s="197"/>
      <c r="AN823" s="197"/>
      <c r="AO823" s="197"/>
    </row>
    <row r="824" spans="1:41" ht="12.75" customHeight="1" x14ac:dyDescent="0.25">
      <c r="A824" s="197"/>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c r="AA824" s="197"/>
      <c r="AB824" s="197"/>
      <c r="AC824" s="197"/>
      <c r="AD824" s="197"/>
      <c r="AE824" s="197"/>
      <c r="AF824" s="197"/>
      <c r="AG824" s="197"/>
      <c r="AH824" s="197"/>
      <c r="AI824" s="197"/>
      <c r="AJ824" s="197"/>
      <c r="AK824" s="197"/>
      <c r="AL824" s="197"/>
      <c r="AM824" s="197"/>
      <c r="AN824" s="197"/>
      <c r="AO824" s="197"/>
    </row>
    <row r="825" spans="1:41" ht="12.75" customHeight="1" x14ac:dyDescent="0.25">
      <c r="A825" s="197"/>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c r="AA825" s="197"/>
      <c r="AB825" s="197"/>
      <c r="AC825" s="197"/>
      <c r="AD825" s="197"/>
      <c r="AE825" s="197"/>
      <c r="AF825" s="197"/>
      <c r="AG825" s="197"/>
      <c r="AH825" s="197"/>
      <c r="AI825" s="197"/>
      <c r="AJ825" s="197"/>
      <c r="AK825" s="197"/>
      <c r="AL825" s="197"/>
      <c r="AM825" s="197"/>
      <c r="AN825" s="197"/>
      <c r="AO825" s="197"/>
    </row>
    <row r="826" spans="1:41" ht="12.75" customHeight="1" x14ac:dyDescent="0.25">
      <c r="A826" s="197"/>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c r="AA826" s="197"/>
      <c r="AB826" s="197"/>
      <c r="AC826" s="197"/>
      <c r="AD826" s="197"/>
      <c r="AE826" s="197"/>
      <c r="AF826" s="197"/>
      <c r="AG826" s="197"/>
      <c r="AH826" s="197"/>
      <c r="AI826" s="197"/>
      <c r="AJ826" s="197"/>
      <c r="AK826" s="197"/>
      <c r="AL826" s="197"/>
      <c r="AM826" s="197"/>
      <c r="AN826" s="197"/>
      <c r="AO826" s="197"/>
    </row>
    <row r="827" spans="1:41" ht="12.75" customHeight="1" x14ac:dyDescent="0.25">
      <c r="A827" s="197"/>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c r="AA827" s="197"/>
      <c r="AB827" s="197"/>
      <c r="AC827" s="197"/>
      <c r="AD827" s="197"/>
      <c r="AE827" s="197"/>
      <c r="AF827" s="197"/>
      <c r="AG827" s="197"/>
      <c r="AH827" s="197"/>
      <c r="AI827" s="197"/>
      <c r="AJ827" s="197"/>
      <c r="AK827" s="197"/>
      <c r="AL827" s="197"/>
      <c r="AM827" s="197"/>
      <c r="AN827" s="197"/>
      <c r="AO827" s="197"/>
    </row>
    <row r="828" spans="1:41" ht="12.75" customHeight="1" x14ac:dyDescent="0.25">
      <c r="A828" s="197"/>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c r="AA828" s="197"/>
      <c r="AB828" s="197"/>
      <c r="AC828" s="197"/>
      <c r="AD828" s="197"/>
      <c r="AE828" s="197"/>
      <c r="AF828" s="197"/>
      <c r="AG828" s="197"/>
      <c r="AH828" s="197"/>
      <c r="AI828" s="197"/>
      <c r="AJ828" s="197"/>
      <c r="AK828" s="197"/>
      <c r="AL828" s="197"/>
      <c r="AM828" s="197"/>
      <c r="AN828" s="197"/>
      <c r="AO828" s="197"/>
    </row>
    <row r="829" spans="1:41" ht="12.75" customHeight="1" x14ac:dyDescent="0.25">
      <c r="A829" s="197"/>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c r="AA829" s="197"/>
      <c r="AB829" s="197"/>
      <c r="AC829" s="197"/>
      <c r="AD829" s="197"/>
      <c r="AE829" s="197"/>
      <c r="AF829" s="197"/>
      <c r="AG829" s="197"/>
      <c r="AH829" s="197"/>
      <c r="AI829" s="197"/>
      <c r="AJ829" s="197"/>
      <c r="AK829" s="197"/>
      <c r="AL829" s="197"/>
      <c r="AM829" s="197"/>
      <c r="AN829" s="197"/>
      <c r="AO829" s="197"/>
    </row>
    <row r="830" spans="1:41" ht="12.75" customHeight="1" x14ac:dyDescent="0.25">
      <c r="A830" s="197"/>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c r="AA830" s="197"/>
      <c r="AB830" s="197"/>
      <c r="AC830" s="197"/>
      <c r="AD830" s="197"/>
      <c r="AE830" s="197"/>
      <c r="AF830" s="197"/>
      <c r="AG830" s="197"/>
      <c r="AH830" s="197"/>
      <c r="AI830" s="197"/>
      <c r="AJ830" s="197"/>
      <c r="AK830" s="197"/>
      <c r="AL830" s="197"/>
      <c r="AM830" s="197"/>
      <c r="AN830" s="197"/>
      <c r="AO830" s="197"/>
    </row>
    <row r="831" spans="1:41" ht="12.75" customHeight="1" x14ac:dyDescent="0.25">
      <c r="A831" s="197"/>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c r="AA831" s="197"/>
      <c r="AB831" s="197"/>
      <c r="AC831" s="197"/>
      <c r="AD831" s="197"/>
      <c r="AE831" s="197"/>
      <c r="AF831" s="197"/>
      <c r="AG831" s="197"/>
      <c r="AH831" s="197"/>
      <c r="AI831" s="197"/>
      <c r="AJ831" s="197"/>
      <c r="AK831" s="197"/>
      <c r="AL831" s="197"/>
      <c r="AM831" s="197"/>
      <c r="AN831" s="197"/>
      <c r="AO831" s="197"/>
    </row>
    <row r="832" spans="1:41" ht="12.75" customHeight="1" x14ac:dyDescent="0.25">
      <c r="A832" s="197"/>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c r="AA832" s="197"/>
      <c r="AB832" s="197"/>
      <c r="AC832" s="197"/>
      <c r="AD832" s="197"/>
      <c r="AE832" s="197"/>
      <c r="AF832" s="197"/>
      <c r="AG832" s="197"/>
      <c r="AH832" s="197"/>
      <c r="AI832" s="197"/>
      <c r="AJ832" s="197"/>
      <c r="AK832" s="197"/>
      <c r="AL832" s="197"/>
      <c r="AM832" s="197"/>
      <c r="AN832" s="197"/>
      <c r="AO832" s="197"/>
    </row>
    <row r="833" spans="1:41" ht="12.75" customHeight="1" x14ac:dyDescent="0.25">
      <c r="A833" s="197"/>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c r="AA833" s="197"/>
      <c r="AB833" s="197"/>
      <c r="AC833" s="197"/>
      <c r="AD833" s="197"/>
      <c r="AE833" s="197"/>
      <c r="AF833" s="197"/>
      <c r="AG833" s="197"/>
      <c r="AH833" s="197"/>
      <c r="AI833" s="197"/>
      <c r="AJ833" s="197"/>
      <c r="AK833" s="197"/>
      <c r="AL833" s="197"/>
      <c r="AM833" s="197"/>
      <c r="AN833" s="197"/>
      <c r="AO833" s="197"/>
    </row>
    <row r="834" spans="1:41" ht="12.75" customHeight="1" x14ac:dyDescent="0.25">
      <c r="A834" s="197"/>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c r="AA834" s="197"/>
      <c r="AB834" s="197"/>
      <c r="AC834" s="197"/>
      <c r="AD834" s="197"/>
      <c r="AE834" s="197"/>
      <c r="AF834" s="197"/>
      <c r="AG834" s="197"/>
      <c r="AH834" s="197"/>
      <c r="AI834" s="197"/>
      <c r="AJ834" s="197"/>
      <c r="AK834" s="197"/>
      <c r="AL834" s="197"/>
      <c r="AM834" s="197"/>
      <c r="AN834" s="197"/>
      <c r="AO834" s="197"/>
    </row>
    <row r="835" spans="1:41" ht="12.75" customHeight="1" x14ac:dyDescent="0.25">
      <c r="A835" s="197"/>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c r="AA835" s="197"/>
      <c r="AB835" s="197"/>
      <c r="AC835" s="197"/>
      <c r="AD835" s="197"/>
      <c r="AE835" s="197"/>
      <c r="AF835" s="197"/>
      <c r="AG835" s="197"/>
      <c r="AH835" s="197"/>
      <c r="AI835" s="197"/>
      <c r="AJ835" s="197"/>
      <c r="AK835" s="197"/>
      <c r="AL835" s="197"/>
      <c r="AM835" s="197"/>
      <c r="AN835" s="197"/>
      <c r="AO835" s="197"/>
    </row>
    <row r="836" spans="1:41" ht="12.75" customHeight="1" x14ac:dyDescent="0.25">
      <c r="A836" s="197"/>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c r="AA836" s="197"/>
      <c r="AB836" s="197"/>
      <c r="AC836" s="197"/>
      <c r="AD836" s="197"/>
      <c r="AE836" s="197"/>
      <c r="AF836" s="197"/>
      <c r="AG836" s="197"/>
      <c r="AH836" s="197"/>
      <c r="AI836" s="197"/>
      <c r="AJ836" s="197"/>
      <c r="AK836" s="197"/>
      <c r="AL836" s="197"/>
      <c r="AM836" s="197"/>
      <c r="AN836" s="197"/>
      <c r="AO836" s="197"/>
    </row>
    <row r="837" spans="1:41" ht="12.75" customHeight="1" x14ac:dyDescent="0.25">
      <c r="A837" s="197"/>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c r="AA837" s="197"/>
      <c r="AB837" s="197"/>
      <c r="AC837" s="197"/>
      <c r="AD837" s="197"/>
      <c r="AE837" s="197"/>
      <c r="AF837" s="197"/>
      <c r="AG837" s="197"/>
      <c r="AH837" s="197"/>
      <c r="AI837" s="197"/>
      <c r="AJ837" s="197"/>
      <c r="AK837" s="197"/>
      <c r="AL837" s="197"/>
      <c r="AM837" s="197"/>
      <c r="AN837" s="197"/>
      <c r="AO837" s="197"/>
    </row>
    <row r="838" spans="1:41" ht="12.75" customHeight="1" x14ac:dyDescent="0.25">
      <c r="A838" s="197"/>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c r="AA838" s="197"/>
      <c r="AB838" s="197"/>
      <c r="AC838" s="197"/>
      <c r="AD838" s="197"/>
      <c r="AE838" s="197"/>
      <c r="AF838" s="197"/>
      <c r="AG838" s="197"/>
      <c r="AH838" s="197"/>
      <c r="AI838" s="197"/>
      <c r="AJ838" s="197"/>
      <c r="AK838" s="197"/>
      <c r="AL838" s="197"/>
      <c r="AM838" s="197"/>
      <c r="AN838" s="197"/>
      <c r="AO838" s="197"/>
    </row>
    <row r="839" spans="1:41" ht="12.75" customHeight="1" x14ac:dyDescent="0.25">
      <c r="A839" s="197"/>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c r="AA839" s="197"/>
      <c r="AB839" s="197"/>
      <c r="AC839" s="197"/>
      <c r="AD839" s="197"/>
      <c r="AE839" s="197"/>
      <c r="AF839" s="197"/>
      <c r="AG839" s="197"/>
      <c r="AH839" s="197"/>
      <c r="AI839" s="197"/>
      <c r="AJ839" s="197"/>
      <c r="AK839" s="197"/>
      <c r="AL839" s="197"/>
      <c r="AM839" s="197"/>
      <c r="AN839" s="197"/>
      <c r="AO839" s="197"/>
    </row>
    <row r="840" spans="1:41" ht="12.75" customHeight="1" x14ac:dyDescent="0.25">
      <c r="A840" s="197"/>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c r="AA840" s="197"/>
      <c r="AB840" s="197"/>
      <c r="AC840" s="197"/>
      <c r="AD840" s="197"/>
      <c r="AE840" s="197"/>
      <c r="AF840" s="197"/>
      <c r="AG840" s="197"/>
      <c r="AH840" s="197"/>
      <c r="AI840" s="197"/>
      <c r="AJ840" s="197"/>
      <c r="AK840" s="197"/>
      <c r="AL840" s="197"/>
      <c r="AM840" s="197"/>
      <c r="AN840" s="197"/>
      <c r="AO840" s="197"/>
    </row>
    <row r="841" spans="1:41" ht="12.75" customHeight="1" x14ac:dyDescent="0.25">
      <c r="A841" s="197"/>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c r="AA841" s="197"/>
      <c r="AB841" s="197"/>
      <c r="AC841" s="197"/>
      <c r="AD841" s="197"/>
      <c r="AE841" s="197"/>
      <c r="AF841" s="197"/>
      <c r="AG841" s="197"/>
      <c r="AH841" s="197"/>
      <c r="AI841" s="197"/>
      <c r="AJ841" s="197"/>
      <c r="AK841" s="197"/>
      <c r="AL841" s="197"/>
      <c r="AM841" s="197"/>
      <c r="AN841" s="197"/>
      <c r="AO841" s="197"/>
    </row>
    <row r="842" spans="1:41" ht="12.75" customHeight="1" x14ac:dyDescent="0.25">
      <c r="A842" s="197"/>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c r="AA842" s="197"/>
      <c r="AB842" s="197"/>
      <c r="AC842" s="197"/>
      <c r="AD842" s="197"/>
      <c r="AE842" s="197"/>
      <c r="AF842" s="197"/>
      <c r="AG842" s="197"/>
      <c r="AH842" s="197"/>
      <c r="AI842" s="197"/>
      <c r="AJ842" s="197"/>
      <c r="AK842" s="197"/>
      <c r="AL842" s="197"/>
      <c r="AM842" s="197"/>
      <c r="AN842" s="197"/>
      <c r="AO842" s="197"/>
    </row>
    <row r="843" spans="1:41" ht="12.75" customHeight="1" x14ac:dyDescent="0.25">
      <c r="A843" s="197"/>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c r="AA843" s="197"/>
      <c r="AB843" s="197"/>
      <c r="AC843" s="197"/>
      <c r="AD843" s="197"/>
      <c r="AE843" s="197"/>
      <c r="AF843" s="197"/>
      <c r="AG843" s="197"/>
      <c r="AH843" s="197"/>
      <c r="AI843" s="197"/>
      <c r="AJ843" s="197"/>
      <c r="AK843" s="197"/>
      <c r="AL843" s="197"/>
      <c r="AM843" s="197"/>
      <c r="AN843" s="197"/>
      <c r="AO843" s="197"/>
    </row>
    <row r="844" spans="1:41" ht="12.75" customHeight="1" x14ac:dyDescent="0.25">
      <c r="A844" s="197"/>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c r="AA844" s="197"/>
      <c r="AB844" s="197"/>
      <c r="AC844" s="197"/>
      <c r="AD844" s="197"/>
      <c r="AE844" s="197"/>
      <c r="AF844" s="197"/>
      <c r="AG844" s="197"/>
      <c r="AH844" s="197"/>
      <c r="AI844" s="197"/>
      <c r="AJ844" s="197"/>
      <c r="AK844" s="197"/>
      <c r="AL844" s="197"/>
      <c r="AM844" s="197"/>
      <c r="AN844" s="197"/>
      <c r="AO844" s="197"/>
    </row>
    <row r="845" spans="1:41" ht="12.75" customHeight="1" x14ac:dyDescent="0.25">
      <c r="A845" s="197"/>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c r="AA845" s="197"/>
      <c r="AB845" s="197"/>
      <c r="AC845" s="197"/>
      <c r="AD845" s="197"/>
      <c r="AE845" s="197"/>
      <c r="AF845" s="197"/>
      <c r="AG845" s="197"/>
      <c r="AH845" s="197"/>
      <c r="AI845" s="197"/>
      <c r="AJ845" s="197"/>
      <c r="AK845" s="197"/>
      <c r="AL845" s="197"/>
      <c r="AM845" s="197"/>
      <c r="AN845" s="197"/>
      <c r="AO845" s="197"/>
    </row>
    <row r="846" spans="1:41" ht="12.75" customHeight="1" x14ac:dyDescent="0.25">
      <c r="A846" s="197"/>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c r="AA846" s="197"/>
      <c r="AB846" s="197"/>
      <c r="AC846" s="197"/>
      <c r="AD846" s="197"/>
      <c r="AE846" s="197"/>
      <c r="AF846" s="197"/>
      <c r="AG846" s="197"/>
      <c r="AH846" s="197"/>
      <c r="AI846" s="197"/>
      <c r="AJ846" s="197"/>
      <c r="AK846" s="197"/>
      <c r="AL846" s="197"/>
      <c r="AM846" s="197"/>
      <c r="AN846" s="197"/>
      <c r="AO846" s="197"/>
    </row>
    <row r="847" spans="1:41" ht="12.75" customHeight="1" x14ac:dyDescent="0.25">
      <c r="A847" s="197"/>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c r="AA847" s="197"/>
      <c r="AB847" s="197"/>
      <c r="AC847" s="197"/>
      <c r="AD847" s="197"/>
      <c r="AE847" s="197"/>
      <c r="AF847" s="197"/>
      <c r="AG847" s="197"/>
      <c r="AH847" s="197"/>
      <c r="AI847" s="197"/>
      <c r="AJ847" s="197"/>
      <c r="AK847" s="197"/>
      <c r="AL847" s="197"/>
      <c r="AM847" s="197"/>
      <c r="AN847" s="197"/>
      <c r="AO847" s="197"/>
    </row>
    <row r="848" spans="1:41" ht="12.75" customHeight="1" x14ac:dyDescent="0.25">
      <c r="A848" s="197"/>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c r="AA848" s="197"/>
      <c r="AB848" s="197"/>
      <c r="AC848" s="197"/>
      <c r="AD848" s="197"/>
      <c r="AE848" s="197"/>
      <c r="AF848" s="197"/>
      <c r="AG848" s="197"/>
      <c r="AH848" s="197"/>
      <c r="AI848" s="197"/>
      <c r="AJ848" s="197"/>
      <c r="AK848" s="197"/>
      <c r="AL848" s="197"/>
      <c r="AM848" s="197"/>
      <c r="AN848" s="197"/>
      <c r="AO848" s="197"/>
    </row>
    <row r="849" spans="1:41" ht="12.75" customHeight="1" x14ac:dyDescent="0.25">
      <c r="A849" s="197"/>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c r="AA849" s="197"/>
      <c r="AB849" s="197"/>
      <c r="AC849" s="197"/>
      <c r="AD849" s="197"/>
      <c r="AE849" s="197"/>
      <c r="AF849" s="197"/>
      <c r="AG849" s="197"/>
      <c r="AH849" s="197"/>
      <c r="AI849" s="197"/>
      <c r="AJ849" s="197"/>
      <c r="AK849" s="197"/>
      <c r="AL849" s="197"/>
      <c r="AM849" s="197"/>
      <c r="AN849" s="197"/>
      <c r="AO849" s="197"/>
    </row>
    <row r="850" spans="1:41" ht="12.75" customHeight="1" x14ac:dyDescent="0.25">
      <c r="A850" s="197"/>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c r="AA850" s="197"/>
      <c r="AB850" s="197"/>
      <c r="AC850" s="197"/>
      <c r="AD850" s="197"/>
      <c r="AE850" s="197"/>
      <c r="AF850" s="197"/>
      <c r="AG850" s="197"/>
      <c r="AH850" s="197"/>
      <c r="AI850" s="197"/>
      <c r="AJ850" s="197"/>
      <c r="AK850" s="197"/>
      <c r="AL850" s="197"/>
      <c r="AM850" s="197"/>
      <c r="AN850" s="197"/>
      <c r="AO850" s="197"/>
    </row>
    <row r="851" spans="1:41" ht="12.75" customHeight="1" x14ac:dyDescent="0.25">
      <c r="A851" s="197"/>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c r="AA851" s="197"/>
      <c r="AB851" s="197"/>
      <c r="AC851" s="197"/>
      <c r="AD851" s="197"/>
      <c r="AE851" s="197"/>
      <c r="AF851" s="197"/>
      <c r="AG851" s="197"/>
      <c r="AH851" s="197"/>
      <c r="AI851" s="197"/>
      <c r="AJ851" s="197"/>
      <c r="AK851" s="197"/>
      <c r="AL851" s="197"/>
      <c r="AM851" s="197"/>
      <c r="AN851" s="197"/>
      <c r="AO851" s="197"/>
    </row>
    <row r="852" spans="1:41" ht="12.75" customHeight="1" x14ac:dyDescent="0.25">
      <c r="A852" s="197"/>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c r="AA852" s="197"/>
      <c r="AB852" s="197"/>
      <c r="AC852" s="197"/>
      <c r="AD852" s="197"/>
      <c r="AE852" s="197"/>
      <c r="AF852" s="197"/>
      <c r="AG852" s="197"/>
      <c r="AH852" s="197"/>
      <c r="AI852" s="197"/>
      <c r="AJ852" s="197"/>
      <c r="AK852" s="197"/>
      <c r="AL852" s="197"/>
      <c r="AM852" s="197"/>
      <c r="AN852" s="197"/>
      <c r="AO852" s="197"/>
    </row>
    <row r="853" spans="1:41" ht="12.75" customHeight="1" x14ac:dyDescent="0.25">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c r="AA853" s="197"/>
      <c r="AB853" s="197"/>
      <c r="AC853" s="197"/>
      <c r="AD853" s="197"/>
      <c r="AE853" s="197"/>
      <c r="AF853" s="197"/>
      <c r="AG853" s="197"/>
      <c r="AH853" s="197"/>
      <c r="AI853" s="197"/>
      <c r="AJ853" s="197"/>
      <c r="AK853" s="197"/>
      <c r="AL853" s="197"/>
      <c r="AM853" s="197"/>
      <c r="AN853" s="197"/>
      <c r="AO853" s="197"/>
    </row>
    <row r="854" spans="1:41" ht="12.75" customHeight="1" x14ac:dyDescent="0.25">
      <c r="A854" s="197"/>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c r="AA854" s="197"/>
      <c r="AB854" s="197"/>
      <c r="AC854" s="197"/>
      <c r="AD854" s="197"/>
      <c r="AE854" s="197"/>
      <c r="AF854" s="197"/>
      <c r="AG854" s="197"/>
      <c r="AH854" s="197"/>
      <c r="AI854" s="197"/>
      <c r="AJ854" s="197"/>
      <c r="AK854" s="197"/>
      <c r="AL854" s="197"/>
      <c r="AM854" s="197"/>
      <c r="AN854" s="197"/>
      <c r="AO854" s="197"/>
    </row>
    <row r="855" spans="1:41" ht="12.75" customHeight="1" x14ac:dyDescent="0.25">
      <c r="A855" s="197"/>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c r="AA855" s="197"/>
      <c r="AB855" s="197"/>
      <c r="AC855" s="197"/>
      <c r="AD855" s="197"/>
      <c r="AE855" s="197"/>
      <c r="AF855" s="197"/>
      <c r="AG855" s="197"/>
      <c r="AH855" s="197"/>
      <c r="AI855" s="197"/>
      <c r="AJ855" s="197"/>
      <c r="AK855" s="197"/>
      <c r="AL855" s="197"/>
      <c r="AM855" s="197"/>
      <c r="AN855" s="197"/>
      <c r="AO855" s="197"/>
    </row>
    <row r="856" spans="1:41" ht="12.75" customHeight="1" x14ac:dyDescent="0.25">
      <c r="A856" s="197"/>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c r="AA856" s="197"/>
      <c r="AB856" s="197"/>
      <c r="AC856" s="197"/>
      <c r="AD856" s="197"/>
      <c r="AE856" s="197"/>
      <c r="AF856" s="197"/>
      <c r="AG856" s="197"/>
      <c r="AH856" s="197"/>
      <c r="AI856" s="197"/>
      <c r="AJ856" s="197"/>
      <c r="AK856" s="197"/>
      <c r="AL856" s="197"/>
      <c r="AM856" s="197"/>
      <c r="AN856" s="197"/>
      <c r="AO856" s="197"/>
    </row>
    <row r="857" spans="1:41" ht="12.75" customHeight="1" x14ac:dyDescent="0.25">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c r="AA857" s="197"/>
      <c r="AB857" s="197"/>
      <c r="AC857" s="197"/>
      <c r="AD857" s="197"/>
      <c r="AE857" s="197"/>
      <c r="AF857" s="197"/>
      <c r="AG857" s="197"/>
      <c r="AH857" s="197"/>
      <c r="AI857" s="197"/>
      <c r="AJ857" s="197"/>
      <c r="AK857" s="197"/>
      <c r="AL857" s="197"/>
      <c r="AM857" s="197"/>
      <c r="AN857" s="197"/>
      <c r="AO857" s="197"/>
    </row>
    <row r="858" spans="1:41" ht="12.75" customHeight="1" x14ac:dyDescent="0.25">
      <c r="A858" s="197"/>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c r="AA858" s="197"/>
      <c r="AB858" s="197"/>
      <c r="AC858" s="197"/>
      <c r="AD858" s="197"/>
      <c r="AE858" s="197"/>
      <c r="AF858" s="197"/>
      <c r="AG858" s="197"/>
      <c r="AH858" s="197"/>
      <c r="AI858" s="197"/>
      <c r="AJ858" s="197"/>
      <c r="AK858" s="197"/>
      <c r="AL858" s="197"/>
      <c r="AM858" s="197"/>
      <c r="AN858" s="197"/>
      <c r="AO858" s="197"/>
    </row>
    <row r="859" spans="1:41" ht="12.75" customHeight="1" x14ac:dyDescent="0.25">
      <c r="A859" s="197"/>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c r="AA859" s="197"/>
      <c r="AB859" s="197"/>
      <c r="AC859" s="197"/>
      <c r="AD859" s="197"/>
      <c r="AE859" s="197"/>
      <c r="AF859" s="197"/>
      <c r="AG859" s="197"/>
      <c r="AH859" s="197"/>
      <c r="AI859" s="197"/>
      <c r="AJ859" s="197"/>
      <c r="AK859" s="197"/>
      <c r="AL859" s="197"/>
      <c r="AM859" s="197"/>
      <c r="AN859" s="197"/>
      <c r="AO859" s="197"/>
    </row>
    <row r="860" spans="1:41" ht="12.75" customHeight="1" x14ac:dyDescent="0.25">
      <c r="A860" s="197"/>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c r="AA860" s="197"/>
      <c r="AB860" s="197"/>
      <c r="AC860" s="197"/>
      <c r="AD860" s="197"/>
      <c r="AE860" s="197"/>
      <c r="AF860" s="197"/>
      <c r="AG860" s="197"/>
      <c r="AH860" s="197"/>
      <c r="AI860" s="197"/>
      <c r="AJ860" s="197"/>
      <c r="AK860" s="197"/>
      <c r="AL860" s="197"/>
      <c r="AM860" s="197"/>
      <c r="AN860" s="197"/>
      <c r="AO860" s="197"/>
    </row>
    <row r="861" spans="1:41" ht="12.75" customHeight="1" x14ac:dyDescent="0.25">
      <c r="A861" s="197"/>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c r="AA861" s="197"/>
      <c r="AB861" s="197"/>
      <c r="AC861" s="197"/>
      <c r="AD861" s="197"/>
      <c r="AE861" s="197"/>
      <c r="AF861" s="197"/>
      <c r="AG861" s="197"/>
      <c r="AH861" s="197"/>
      <c r="AI861" s="197"/>
      <c r="AJ861" s="197"/>
      <c r="AK861" s="197"/>
      <c r="AL861" s="197"/>
      <c r="AM861" s="197"/>
      <c r="AN861" s="197"/>
      <c r="AO861" s="197"/>
    </row>
    <row r="862" spans="1:41" ht="12.75" customHeight="1" x14ac:dyDescent="0.25">
      <c r="A862" s="197"/>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c r="AA862" s="197"/>
      <c r="AB862" s="197"/>
      <c r="AC862" s="197"/>
      <c r="AD862" s="197"/>
      <c r="AE862" s="197"/>
      <c r="AF862" s="197"/>
      <c r="AG862" s="197"/>
      <c r="AH862" s="197"/>
      <c r="AI862" s="197"/>
      <c r="AJ862" s="197"/>
      <c r="AK862" s="197"/>
      <c r="AL862" s="197"/>
      <c r="AM862" s="197"/>
      <c r="AN862" s="197"/>
      <c r="AO862" s="197"/>
    </row>
    <row r="863" spans="1:41" ht="12.75" customHeight="1" x14ac:dyDescent="0.25">
      <c r="A863" s="197"/>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c r="AA863" s="197"/>
      <c r="AB863" s="197"/>
      <c r="AC863" s="197"/>
      <c r="AD863" s="197"/>
      <c r="AE863" s="197"/>
      <c r="AF863" s="197"/>
      <c r="AG863" s="197"/>
      <c r="AH863" s="197"/>
      <c r="AI863" s="197"/>
      <c r="AJ863" s="197"/>
      <c r="AK863" s="197"/>
      <c r="AL863" s="197"/>
      <c r="AM863" s="197"/>
      <c r="AN863" s="197"/>
      <c r="AO863" s="197"/>
    </row>
    <row r="864" spans="1:41" ht="12.75" customHeight="1" x14ac:dyDescent="0.25">
      <c r="A864" s="197"/>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c r="AA864" s="197"/>
      <c r="AB864" s="197"/>
      <c r="AC864" s="197"/>
      <c r="AD864" s="197"/>
      <c r="AE864" s="197"/>
      <c r="AF864" s="197"/>
      <c r="AG864" s="197"/>
      <c r="AH864" s="197"/>
      <c r="AI864" s="197"/>
      <c r="AJ864" s="197"/>
      <c r="AK864" s="197"/>
      <c r="AL864" s="197"/>
      <c r="AM864" s="197"/>
      <c r="AN864" s="197"/>
      <c r="AO864" s="197"/>
    </row>
    <row r="865" spans="1:41" ht="12.75" customHeight="1" x14ac:dyDescent="0.25">
      <c r="A865" s="197"/>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c r="AA865" s="197"/>
      <c r="AB865" s="197"/>
      <c r="AC865" s="197"/>
      <c r="AD865" s="197"/>
      <c r="AE865" s="197"/>
      <c r="AF865" s="197"/>
      <c r="AG865" s="197"/>
      <c r="AH865" s="197"/>
      <c r="AI865" s="197"/>
      <c r="AJ865" s="197"/>
      <c r="AK865" s="197"/>
      <c r="AL865" s="197"/>
      <c r="AM865" s="197"/>
      <c r="AN865" s="197"/>
      <c r="AO865" s="197"/>
    </row>
    <row r="866" spans="1:41" ht="12.75" customHeight="1" x14ac:dyDescent="0.25">
      <c r="A866" s="197"/>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c r="AA866" s="197"/>
      <c r="AB866" s="197"/>
      <c r="AC866" s="197"/>
      <c r="AD866" s="197"/>
      <c r="AE866" s="197"/>
      <c r="AF866" s="197"/>
      <c r="AG866" s="197"/>
      <c r="AH866" s="197"/>
      <c r="AI866" s="197"/>
      <c r="AJ866" s="197"/>
      <c r="AK866" s="197"/>
      <c r="AL866" s="197"/>
      <c r="AM866" s="197"/>
      <c r="AN866" s="197"/>
      <c r="AO866" s="197"/>
    </row>
    <row r="867" spans="1:41" ht="12.75" customHeight="1" x14ac:dyDescent="0.25">
      <c r="A867" s="197"/>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c r="AA867" s="197"/>
      <c r="AB867" s="197"/>
      <c r="AC867" s="197"/>
      <c r="AD867" s="197"/>
      <c r="AE867" s="197"/>
      <c r="AF867" s="197"/>
      <c r="AG867" s="197"/>
      <c r="AH867" s="197"/>
      <c r="AI867" s="197"/>
      <c r="AJ867" s="197"/>
      <c r="AK867" s="197"/>
      <c r="AL867" s="197"/>
      <c r="AM867" s="197"/>
      <c r="AN867" s="197"/>
      <c r="AO867" s="197"/>
    </row>
    <row r="868" spans="1:41" ht="12.75" customHeight="1" x14ac:dyDescent="0.25">
      <c r="A868" s="197"/>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c r="AA868" s="197"/>
      <c r="AB868" s="197"/>
      <c r="AC868" s="197"/>
      <c r="AD868" s="197"/>
      <c r="AE868" s="197"/>
      <c r="AF868" s="197"/>
      <c r="AG868" s="197"/>
      <c r="AH868" s="197"/>
      <c r="AI868" s="197"/>
      <c r="AJ868" s="197"/>
      <c r="AK868" s="197"/>
      <c r="AL868" s="197"/>
      <c r="AM868" s="197"/>
      <c r="AN868" s="197"/>
      <c r="AO868" s="197"/>
    </row>
    <row r="869" spans="1:41" ht="12.75" customHeight="1" x14ac:dyDescent="0.25">
      <c r="A869" s="197"/>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c r="AA869" s="197"/>
      <c r="AB869" s="197"/>
      <c r="AC869" s="197"/>
      <c r="AD869" s="197"/>
      <c r="AE869" s="197"/>
      <c r="AF869" s="197"/>
      <c r="AG869" s="197"/>
      <c r="AH869" s="197"/>
      <c r="AI869" s="197"/>
      <c r="AJ869" s="197"/>
      <c r="AK869" s="197"/>
      <c r="AL869" s="197"/>
      <c r="AM869" s="197"/>
      <c r="AN869" s="197"/>
      <c r="AO869" s="197"/>
    </row>
    <row r="870" spans="1:41" ht="12.75" customHeight="1" x14ac:dyDescent="0.25">
      <c r="A870" s="197"/>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c r="AA870" s="197"/>
      <c r="AB870" s="197"/>
      <c r="AC870" s="197"/>
      <c r="AD870" s="197"/>
      <c r="AE870" s="197"/>
      <c r="AF870" s="197"/>
      <c r="AG870" s="197"/>
      <c r="AH870" s="197"/>
      <c r="AI870" s="197"/>
      <c r="AJ870" s="197"/>
      <c r="AK870" s="197"/>
      <c r="AL870" s="197"/>
      <c r="AM870" s="197"/>
      <c r="AN870" s="197"/>
      <c r="AO870" s="197"/>
    </row>
    <row r="871" spans="1:41" ht="12.75" customHeight="1" x14ac:dyDescent="0.25">
      <c r="A871" s="197"/>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c r="AA871" s="197"/>
      <c r="AB871" s="197"/>
      <c r="AC871" s="197"/>
      <c r="AD871" s="197"/>
      <c r="AE871" s="197"/>
      <c r="AF871" s="197"/>
      <c r="AG871" s="197"/>
      <c r="AH871" s="197"/>
      <c r="AI871" s="197"/>
      <c r="AJ871" s="197"/>
      <c r="AK871" s="197"/>
      <c r="AL871" s="197"/>
      <c r="AM871" s="197"/>
      <c r="AN871" s="197"/>
      <c r="AO871" s="197"/>
    </row>
    <row r="872" spans="1:41" ht="12.75" customHeight="1" x14ac:dyDescent="0.25">
      <c r="A872" s="197"/>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c r="AA872" s="197"/>
      <c r="AB872" s="197"/>
      <c r="AC872" s="197"/>
      <c r="AD872" s="197"/>
      <c r="AE872" s="197"/>
      <c r="AF872" s="197"/>
      <c r="AG872" s="197"/>
      <c r="AH872" s="197"/>
      <c r="AI872" s="197"/>
      <c r="AJ872" s="197"/>
      <c r="AK872" s="197"/>
      <c r="AL872" s="197"/>
      <c r="AM872" s="197"/>
      <c r="AN872" s="197"/>
      <c r="AO872" s="197"/>
    </row>
    <row r="873" spans="1:41" ht="12.75" customHeight="1" x14ac:dyDescent="0.25">
      <c r="A873" s="197"/>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c r="AA873" s="197"/>
      <c r="AB873" s="197"/>
      <c r="AC873" s="197"/>
      <c r="AD873" s="197"/>
      <c r="AE873" s="197"/>
      <c r="AF873" s="197"/>
      <c r="AG873" s="197"/>
      <c r="AH873" s="197"/>
      <c r="AI873" s="197"/>
      <c r="AJ873" s="197"/>
      <c r="AK873" s="197"/>
      <c r="AL873" s="197"/>
      <c r="AM873" s="197"/>
      <c r="AN873" s="197"/>
      <c r="AO873" s="197"/>
    </row>
    <row r="874" spans="1:41" ht="12.75" customHeight="1" x14ac:dyDescent="0.25">
      <c r="A874" s="197"/>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c r="AA874" s="197"/>
      <c r="AB874" s="197"/>
      <c r="AC874" s="197"/>
      <c r="AD874" s="197"/>
      <c r="AE874" s="197"/>
      <c r="AF874" s="197"/>
      <c r="AG874" s="197"/>
      <c r="AH874" s="197"/>
      <c r="AI874" s="197"/>
      <c r="AJ874" s="197"/>
      <c r="AK874" s="197"/>
      <c r="AL874" s="197"/>
      <c r="AM874" s="197"/>
      <c r="AN874" s="197"/>
      <c r="AO874" s="197"/>
    </row>
    <row r="875" spans="1:41" ht="12.75" customHeight="1" x14ac:dyDescent="0.25">
      <c r="A875" s="197"/>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c r="AA875" s="197"/>
      <c r="AB875" s="197"/>
      <c r="AC875" s="197"/>
      <c r="AD875" s="197"/>
      <c r="AE875" s="197"/>
      <c r="AF875" s="197"/>
      <c r="AG875" s="197"/>
      <c r="AH875" s="197"/>
      <c r="AI875" s="197"/>
      <c r="AJ875" s="197"/>
      <c r="AK875" s="197"/>
      <c r="AL875" s="197"/>
      <c r="AM875" s="197"/>
      <c r="AN875" s="197"/>
      <c r="AO875" s="197"/>
    </row>
    <row r="876" spans="1:41" ht="12.75" customHeight="1" x14ac:dyDescent="0.25">
      <c r="A876" s="197"/>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c r="AA876" s="197"/>
      <c r="AB876" s="197"/>
      <c r="AC876" s="197"/>
      <c r="AD876" s="197"/>
      <c r="AE876" s="197"/>
      <c r="AF876" s="197"/>
      <c r="AG876" s="197"/>
      <c r="AH876" s="197"/>
      <c r="AI876" s="197"/>
      <c r="AJ876" s="197"/>
      <c r="AK876" s="197"/>
      <c r="AL876" s="197"/>
      <c r="AM876" s="197"/>
      <c r="AN876" s="197"/>
      <c r="AO876" s="197"/>
    </row>
    <row r="877" spans="1:41" ht="12.75" customHeight="1" x14ac:dyDescent="0.25">
      <c r="A877" s="197"/>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c r="AA877" s="197"/>
      <c r="AB877" s="197"/>
      <c r="AC877" s="197"/>
      <c r="AD877" s="197"/>
      <c r="AE877" s="197"/>
      <c r="AF877" s="197"/>
      <c r="AG877" s="197"/>
      <c r="AH877" s="197"/>
      <c r="AI877" s="197"/>
      <c r="AJ877" s="197"/>
      <c r="AK877" s="197"/>
      <c r="AL877" s="197"/>
      <c r="AM877" s="197"/>
      <c r="AN877" s="197"/>
      <c r="AO877" s="197"/>
    </row>
    <row r="878" spans="1:41" ht="12.75" customHeight="1" x14ac:dyDescent="0.25">
      <c r="A878" s="197"/>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c r="AA878" s="197"/>
      <c r="AB878" s="197"/>
      <c r="AC878" s="197"/>
      <c r="AD878" s="197"/>
      <c r="AE878" s="197"/>
      <c r="AF878" s="197"/>
      <c r="AG878" s="197"/>
      <c r="AH878" s="197"/>
      <c r="AI878" s="197"/>
      <c r="AJ878" s="197"/>
      <c r="AK878" s="197"/>
      <c r="AL878" s="197"/>
      <c r="AM878" s="197"/>
      <c r="AN878" s="197"/>
      <c r="AO878" s="197"/>
    </row>
    <row r="879" spans="1:41" ht="12.75" customHeight="1" x14ac:dyDescent="0.25">
      <c r="A879" s="197"/>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c r="AA879" s="197"/>
      <c r="AB879" s="197"/>
      <c r="AC879" s="197"/>
      <c r="AD879" s="197"/>
      <c r="AE879" s="197"/>
      <c r="AF879" s="197"/>
      <c r="AG879" s="197"/>
      <c r="AH879" s="197"/>
      <c r="AI879" s="197"/>
      <c r="AJ879" s="197"/>
      <c r="AK879" s="197"/>
      <c r="AL879" s="197"/>
      <c r="AM879" s="197"/>
      <c r="AN879" s="197"/>
      <c r="AO879" s="197"/>
    </row>
    <row r="880" spans="1:41" ht="12.75" customHeight="1" x14ac:dyDescent="0.25">
      <c r="A880" s="197"/>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c r="AA880" s="197"/>
      <c r="AB880" s="197"/>
      <c r="AC880" s="197"/>
      <c r="AD880" s="197"/>
      <c r="AE880" s="197"/>
      <c r="AF880" s="197"/>
      <c r="AG880" s="197"/>
      <c r="AH880" s="197"/>
      <c r="AI880" s="197"/>
      <c r="AJ880" s="197"/>
      <c r="AK880" s="197"/>
      <c r="AL880" s="197"/>
      <c r="AM880" s="197"/>
      <c r="AN880" s="197"/>
      <c r="AO880" s="197"/>
    </row>
    <row r="881" spans="1:41" ht="12.75" customHeight="1" x14ac:dyDescent="0.25">
      <c r="A881" s="197"/>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c r="AA881" s="197"/>
      <c r="AB881" s="197"/>
      <c r="AC881" s="197"/>
      <c r="AD881" s="197"/>
      <c r="AE881" s="197"/>
      <c r="AF881" s="197"/>
      <c r="AG881" s="197"/>
      <c r="AH881" s="197"/>
      <c r="AI881" s="197"/>
      <c r="AJ881" s="197"/>
      <c r="AK881" s="197"/>
      <c r="AL881" s="197"/>
      <c r="AM881" s="197"/>
      <c r="AN881" s="197"/>
      <c r="AO881" s="197"/>
    </row>
    <row r="882" spans="1:41" ht="12.75" customHeight="1" x14ac:dyDescent="0.25">
      <c r="A882" s="197"/>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c r="AA882" s="197"/>
      <c r="AB882" s="197"/>
      <c r="AC882" s="197"/>
      <c r="AD882" s="197"/>
      <c r="AE882" s="197"/>
      <c r="AF882" s="197"/>
      <c r="AG882" s="197"/>
      <c r="AH882" s="197"/>
      <c r="AI882" s="197"/>
      <c r="AJ882" s="197"/>
      <c r="AK882" s="197"/>
      <c r="AL882" s="197"/>
      <c r="AM882" s="197"/>
      <c r="AN882" s="197"/>
      <c r="AO882" s="197"/>
    </row>
    <row r="883" spans="1:41" ht="12.75" customHeight="1" x14ac:dyDescent="0.25">
      <c r="A883" s="197"/>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c r="AA883" s="197"/>
      <c r="AB883" s="197"/>
      <c r="AC883" s="197"/>
      <c r="AD883" s="197"/>
      <c r="AE883" s="197"/>
      <c r="AF883" s="197"/>
      <c r="AG883" s="197"/>
      <c r="AH883" s="197"/>
      <c r="AI883" s="197"/>
      <c r="AJ883" s="197"/>
      <c r="AK883" s="197"/>
      <c r="AL883" s="197"/>
      <c r="AM883" s="197"/>
      <c r="AN883" s="197"/>
      <c r="AO883" s="197"/>
    </row>
    <row r="884" spans="1:41" ht="12.75" customHeight="1" x14ac:dyDescent="0.25">
      <c r="A884" s="197"/>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c r="AA884" s="197"/>
      <c r="AB884" s="197"/>
      <c r="AC884" s="197"/>
      <c r="AD884" s="197"/>
      <c r="AE884" s="197"/>
      <c r="AF884" s="197"/>
      <c r="AG884" s="197"/>
      <c r="AH884" s="197"/>
      <c r="AI884" s="197"/>
      <c r="AJ884" s="197"/>
      <c r="AK884" s="197"/>
      <c r="AL884" s="197"/>
      <c r="AM884" s="197"/>
      <c r="AN884" s="197"/>
      <c r="AO884" s="197"/>
    </row>
    <row r="885" spans="1:41" ht="12.75" customHeight="1" x14ac:dyDescent="0.25">
      <c r="A885" s="197"/>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c r="AA885" s="197"/>
      <c r="AB885" s="197"/>
      <c r="AC885" s="197"/>
      <c r="AD885" s="197"/>
      <c r="AE885" s="197"/>
      <c r="AF885" s="197"/>
      <c r="AG885" s="197"/>
      <c r="AH885" s="197"/>
      <c r="AI885" s="197"/>
      <c r="AJ885" s="197"/>
      <c r="AK885" s="197"/>
      <c r="AL885" s="197"/>
      <c r="AM885" s="197"/>
      <c r="AN885" s="197"/>
      <c r="AO885" s="197"/>
    </row>
    <row r="886" spans="1:41" ht="12.75" customHeight="1" x14ac:dyDescent="0.25">
      <c r="A886" s="197"/>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c r="AA886" s="197"/>
      <c r="AB886" s="197"/>
      <c r="AC886" s="197"/>
      <c r="AD886" s="197"/>
      <c r="AE886" s="197"/>
      <c r="AF886" s="197"/>
      <c r="AG886" s="197"/>
      <c r="AH886" s="197"/>
      <c r="AI886" s="197"/>
      <c r="AJ886" s="197"/>
      <c r="AK886" s="197"/>
      <c r="AL886" s="197"/>
      <c r="AM886" s="197"/>
      <c r="AN886" s="197"/>
      <c r="AO886" s="197"/>
    </row>
    <row r="887" spans="1:41" ht="12.75" customHeight="1" x14ac:dyDescent="0.25">
      <c r="A887" s="197"/>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c r="AA887" s="197"/>
      <c r="AB887" s="197"/>
      <c r="AC887" s="197"/>
      <c r="AD887" s="197"/>
      <c r="AE887" s="197"/>
      <c r="AF887" s="197"/>
      <c r="AG887" s="197"/>
      <c r="AH887" s="197"/>
      <c r="AI887" s="197"/>
      <c r="AJ887" s="197"/>
      <c r="AK887" s="197"/>
      <c r="AL887" s="197"/>
      <c r="AM887" s="197"/>
      <c r="AN887" s="197"/>
      <c r="AO887" s="197"/>
    </row>
    <row r="888" spans="1:41" ht="12.75" customHeight="1" x14ac:dyDescent="0.25">
      <c r="A888" s="197"/>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c r="AA888" s="197"/>
      <c r="AB888" s="197"/>
      <c r="AC888" s="197"/>
      <c r="AD888" s="197"/>
      <c r="AE888" s="197"/>
      <c r="AF888" s="197"/>
      <c r="AG888" s="197"/>
      <c r="AH888" s="197"/>
      <c r="AI888" s="197"/>
      <c r="AJ888" s="197"/>
      <c r="AK888" s="197"/>
      <c r="AL888" s="197"/>
      <c r="AM888" s="197"/>
      <c r="AN888" s="197"/>
      <c r="AO888" s="197"/>
    </row>
    <row r="889" spans="1:41" ht="12.75" customHeight="1" x14ac:dyDescent="0.25">
      <c r="A889" s="197"/>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c r="AA889" s="197"/>
      <c r="AB889" s="197"/>
      <c r="AC889" s="197"/>
      <c r="AD889" s="197"/>
      <c r="AE889" s="197"/>
      <c r="AF889" s="197"/>
      <c r="AG889" s="197"/>
      <c r="AH889" s="197"/>
      <c r="AI889" s="197"/>
      <c r="AJ889" s="197"/>
      <c r="AK889" s="197"/>
      <c r="AL889" s="197"/>
      <c r="AM889" s="197"/>
      <c r="AN889" s="197"/>
      <c r="AO889" s="197"/>
    </row>
    <row r="890" spans="1:41" ht="12.75" customHeight="1" x14ac:dyDescent="0.25">
      <c r="A890" s="197"/>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c r="AA890" s="197"/>
      <c r="AB890" s="197"/>
      <c r="AC890" s="197"/>
      <c r="AD890" s="197"/>
      <c r="AE890" s="197"/>
      <c r="AF890" s="197"/>
      <c r="AG890" s="197"/>
      <c r="AH890" s="197"/>
      <c r="AI890" s="197"/>
      <c r="AJ890" s="197"/>
      <c r="AK890" s="197"/>
      <c r="AL890" s="197"/>
      <c r="AM890" s="197"/>
      <c r="AN890" s="197"/>
      <c r="AO890" s="197"/>
    </row>
    <row r="891" spans="1:41" ht="12.75" customHeight="1" x14ac:dyDescent="0.25">
      <c r="A891" s="197"/>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c r="AA891" s="197"/>
      <c r="AB891" s="197"/>
      <c r="AC891" s="197"/>
      <c r="AD891" s="197"/>
      <c r="AE891" s="197"/>
      <c r="AF891" s="197"/>
      <c r="AG891" s="197"/>
      <c r="AH891" s="197"/>
      <c r="AI891" s="197"/>
      <c r="AJ891" s="197"/>
      <c r="AK891" s="197"/>
      <c r="AL891" s="197"/>
      <c r="AM891" s="197"/>
      <c r="AN891" s="197"/>
      <c r="AO891" s="197"/>
    </row>
    <row r="892" spans="1:41" ht="12.75" customHeight="1" x14ac:dyDescent="0.25">
      <c r="A892" s="197"/>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c r="AA892" s="197"/>
      <c r="AB892" s="197"/>
      <c r="AC892" s="197"/>
      <c r="AD892" s="197"/>
      <c r="AE892" s="197"/>
      <c r="AF892" s="197"/>
      <c r="AG892" s="197"/>
      <c r="AH892" s="197"/>
      <c r="AI892" s="197"/>
      <c r="AJ892" s="197"/>
      <c r="AK892" s="197"/>
      <c r="AL892" s="197"/>
      <c r="AM892" s="197"/>
      <c r="AN892" s="197"/>
      <c r="AO892" s="197"/>
    </row>
    <row r="893" spans="1:41" ht="12.75" customHeight="1" x14ac:dyDescent="0.25">
      <c r="A893" s="197"/>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c r="AA893" s="197"/>
      <c r="AB893" s="197"/>
      <c r="AC893" s="197"/>
      <c r="AD893" s="197"/>
      <c r="AE893" s="197"/>
      <c r="AF893" s="197"/>
      <c r="AG893" s="197"/>
      <c r="AH893" s="197"/>
      <c r="AI893" s="197"/>
      <c r="AJ893" s="197"/>
      <c r="AK893" s="197"/>
      <c r="AL893" s="197"/>
      <c r="AM893" s="197"/>
      <c r="AN893" s="197"/>
      <c r="AO893" s="197"/>
    </row>
    <row r="894" spans="1:41" ht="12.75" customHeight="1" x14ac:dyDescent="0.25">
      <c r="A894" s="197"/>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c r="AA894" s="197"/>
      <c r="AB894" s="197"/>
      <c r="AC894" s="197"/>
      <c r="AD894" s="197"/>
      <c r="AE894" s="197"/>
      <c r="AF894" s="197"/>
      <c r="AG894" s="197"/>
      <c r="AH894" s="197"/>
      <c r="AI894" s="197"/>
      <c r="AJ894" s="197"/>
      <c r="AK894" s="197"/>
      <c r="AL894" s="197"/>
      <c r="AM894" s="197"/>
      <c r="AN894" s="197"/>
      <c r="AO894" s="197"/>
    </row>
    <row r="895" spans="1:41" ht="12.75" customHeight="1" x14ac:dyDescent="0.25">
      <c r="A895" s="197"/>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c r="AA895" s="197"/>
      <c r="AB895" s="197"/>
      <c r="AC895" s="197"/>
      <c r="AD895" s="197"/>
      <c r="AE895" s="197"/>
      <c r="AF895" s="197"/>
      <c r="AG895" s="197"/>
      <c r="AH895" s="197"/>
      <c r="AI895" s="197"/>
      <c r="AJ895" s="197"/>
      <c r="AK895" s="197"/>
      <c r="AL895" s="197"/>
      <c r="AM895" s="197"/>
      <c r="AN895" s="197"/>
      <c r="AO895" s="197"/>
    </row>
    <row r="896" spans="1:41" ht="12.75" customHeight="1" x14ac:dyDescent="0.25">
      <c r="A896" s="197"/>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c r="AA896" s="197"/>
      <c r="AB896" s="197"/>
      <c r="AC896" s="197"/>
      <c r="AD896" s="197"/>
      <c r="AE896" s="197"/>
      <c r="AF896" s="197"/>
      <c r="AG896" s="197"/>
      <c r="AH896" s="197"/>
      <c r="AI896" s="197"/>
      <c r="AJ896" s="197"/>
      <c r="AK896" s="197"/>
      <c r="AL896" s="197"/>
      <c r="AM896" s="197"/>
      <c r="AN896" s="197"/>
      <c r="AO896" s="197"/>
    </row>
    <row r="897" spans="1:41" ht="12.75" customHeight="1" x14ac:dyDescent="0.25">
      <c r="A897" s="197"/>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c r="AA897" s="197"/>
      <c r="AB897" s="197"/>
      <c r="AC897" s="197"/>
      <c r="AD897" s="197"/>
      <c r="AE897" s="197"/>
      <c r="AF897" s="197"/>
      <c r="AG897" s="197"/>
      <c r="AH897" s="197"/>
      <c r="AI897" s="197"/>
      <c r="AJ897" s="197"/>
      <c r="AK897" s="197"/>
      <c r="AL897" s="197"/>
      <c r="AM897" s="197"/>
      <c r="AN897" s="197"/>
      <c r="AO897" s="197"/>
    </row>
    <row r="898" spans="1:41" ht="12.75" customHeight="1" x14ac:dyDescent="0.25">
      <c r="A898" s="197"/>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c r="AA898" s="197"/>
      <c r="AB898" s="197"/>
      <c r="AC898" s="197"/>
      <c r="AD898" s="197"/>
      <c r="AE898" s="197"/>
      <c r="AF898" s="197"/>
      <c r="AG898" s="197"/>
      <c r="AH898" s="197"/>
      <c r="AI898" s="197"/>
      <c r="AJ898" s="197"/>
      <c r="AK898" s="197"/>
      <c r="AL898" s="197"/>
      <c r="AM898" s="197"/>
      <c r="AN898" s="197"/>
      <c r="AO898" s="197"/>
    </row>
    <row r="899" spans="1:41" ht="12.75" customHeight="1" x14ac:dyDescent="0.25">
      <c r="A899" s="197"/>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c r="AA899" s="197"/>
      <c r="AB899" s="197"/>
      <c r="AC899" s="197"/>
      <c r="AD899" s="197"/>
      <c r="AE899" s="197"/>
      <c r="AF899" s="197"/>
      <c r="AG899" s="197"/>
      <c r="AH899" s="197"/>
      <c r="AI899" s="197"/>
      <c r="AJ899" s="197"/>
      <c r="AK899" s="197"/>
      <c r="AL899" s="197"/>
      <c r="AM899" s="197"/>
      <c r="AN899" s="197"/>
      <c r="AO899" s="197"/>
    </row>
    <row r="900" spans="1:41" ht="12.75" customHeight="1" x14ac:dyDescent="0.25">
      <c r="A900" s="197"/>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c r="AA900" s="197"/>
      <c r="AB900" s="197"/>
      <c r="AC900" s="197"/>
      <c r="AD900" s="197"/>
      <c r="AE900" s="197"/>
      <c r="AF900" s="197"/>
      <c r="AG900" s="197"/>
      <c r="AH900" s="197"/>
      <c r="AI900" s="197"/>
      <c r="AJ900" s="197"/>
      <c r="AK900" s="197"/>
      <c r="AL900" s="197"/>
      <c r="AM900" s="197"/>
      <c r="AN900" s="197"/>
      <c r="AO900" s="197"/>
    </row>
    <row r="901" spans="1:41" ht="12.75" customHeight="1" x14ac:dyDescent="0.25">
      <c r="A901" s="197"/>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c r="AA901" s="197"/>
      <c r="AB901" s="197"/>
      <c r="AC901" s="197"/>
      <c r="AD901" s="197"/>
      <c r="AE901" s="197"/>
      <c r="AF901" s="197"/>
      <c r="AG901" s="197"/>
      <c r="AH901" s="197"/>
      <c r="AI901" s="197"/>
      <c r="AJ901" s="197"/>
      <c r="AK901" s="197"/>
      <c r="AL901" s="197"/>
      <c r="AM901" s="197"/>
      <c r="AN901" s="197"/>
      <c r="AO901" s="197"/>
    </row>
    <row r="902" spans="1:41" ht="12.75" customHeight="1" x14ac:dyDescent="0.25">
      <c r="A902" s="197"/>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c r="AA902" s="197"/>
      <c r="AB902" s="197"/>
      <c r="AC902" s="197"/>
      <c r="AD902" s="197"/>
      <c r="AE902" s="197"/>
      <c r="AF902" s="197"/>
      <c r="AG902" s="197"/>
      <c r="AH902" s="197"/>
      <c r="AI902" s="197"/>
      <c r="AJ902" s="197"/>
      <c r="AK902" s="197"/>
      <c r="AL902" s="197"/>
      <c r="AM902" s="197"/>
      <c r="AN902" s="197"/>
      <c r="AO902" s="197"/>
    </row>
    <row r="903" spans="1:41" ht="12.75" customHeight="1" x14ac:dyDescent="0.25">
      <c r="A903" s="197"/>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c r="AA903" s="197"/>
      <c r="AB903" s="197"/>
      <c r="AC903" s="197"/>
      <c r="AD903" s="197"/>
      <c r="AE903" s="197"/>
      <c r="AF903" s="197"/>
      <c r="AG903" s="197"/>
      <c r="AH903" s="197"/>
      <c r="AI903" s="197"/>
      <c r="AJ903" s="197"/>
      <c r="AK903" s="197"/>
      <c r="AL903" s="197"/>
      <c r="AM903" s="197"/>
      <c r="AN903" s="197"/>
      <c r="AO903" s="197"/>
    </row>
    <row r="904" spans="1:41" ht="12.75" customHeight="1" x14ac:dyDescent="0.25">
      <c r="A904" s="197"/>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c r="AA904" s="197"/>
      <c r="AB904" s="197"/>
      <c r="AC904" s="197"/>
      <c r="AD904" s="197"/>
      <c r="AE904" s="197"/>
      <c r="AF904" s="197"/>
      <c r="AG904" s="197"/>
      <c r="AH904" s="197"/>
      <c r="AI904" s="197"/>
      <c r="AJ904" s="197"/>
      <c r="AK904" s="197"/>
      <c r="AL904" s="197"/>
      <c r="AM904" s="197"/>
      <c r="AN904" s="197"/>
      <c r="AO904" s="197"/>
    </row>
    <row r="905" spans="1:41" ht="12.75" customHeight="1" x14ac:dyDescent="0.25">
      <c r="A905" s="197"/>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c r="AA905" s="197"/>
      <c r="AB905" s="197"/>
      <c r="AC905" s="197"/>
      <c r="AD905" s="197"/>
      <c r="AE905" s="197"/>
      <c r="AF905" s="197"/>
      <c r="AG905" s="197"/>
      <c r="AH905" s="197"/>
      <c r="AI905" s="197"/>
      <c r="AJ905" s="197"/>
      <c r="AK905" s="197"/>
      <c r="AL905" s="197"/>
      <c r="AM905" s="197"/>
      <c r="AN905" s="197"/>
      <c r="AO905" s="197"/>
    </row>
    <row r="906" spans="1:41" ht="12.75" customHeight="1" x14ac:dyDescent="0.25">
      <c r="A906" s="197"/>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c r="AA906" s="197"/>
      <c r="AB906" s="197"/>
      <c r="AC906" s="197"/>
      <c r="AD906" s="197"/>
      <c r="AE906" s="197"/>
      <c r="AF906" s="197"/>
      <c r="AG906" s="197"/>
      <c r="AH906" s="197"/>
      <c r="AI906" s="197"/>
      <c r="AJ906" s="197"/>
      <c r="AK906" s="197"/>
      <c r="AL906" s="197"/>
      <c r="AM906" s="197"/>
      <c r="AN906" s="197"/>
      <c r="AO906" s="197"/>
    </row>
    <row r="907" spans="1:41" ht="12.75" customHeight="1" x14ac:dyDescent="0.25">
      <c r="A907" s="197"/>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c r="AA907" s="197"/>
      <c r="AB907" s="197"/>
      <c r="AC907" s="197"/>
      <c r="AD907" s="197"/>
      <c r="AE907" s="197"/>
      <c r="AF907" s="197"/>
      <c r="AG907" s="197"/>
      <c r="AH907" s="197"/>
      <c r="AI907" s="197"/>
      <c r="AJ907" s="197"/>
      <c r="AK907" s="197"/>
      <c r="AL907" s="197"/>
      <c r="AM907" s="197"/>
      <c r="AN907" s="197"/>
      <c r="AO907" s="197"/>
    </row>
    <row r="908" spans="1:41" ht="12.75" customHeight="1" x14ac:dyDescent="0.25">
      <c r="A908" s="197"/>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c r="AA908" s="197"/>
      <c r="AB908" s="197"/>
      <c r="AC908" s="197"/>
      <c r="AD908" s="197"/>
      <c r="AE908" s="197"/>
      <c r="AF908" s="197"/>
      <c r="AG908" s="197"/>
      <c r="AH908" s="197"/>
      <c r="AI908" s="197"/>
      <c r="AJ908" s="197"/>
      <c r="AK908" s="197"/>
      <c r="AL908" s="197"/>
      <c r="AM908" s="197"/>
      <c r="AN908" s="197"/>
      <c r="AO908" s="197"/>
    </row>
    <row r="909" spans="1:41" ht="12.75" customHeight="1" x14ac:dyDescent="0.25">
      <c r="A909" s="197"/>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c r="AA909" s="197"/>
      <c r="AB909" s="197"/>
      <c r="AC909" s="197"/>
      <c r="AD909" s="197"/>
      <c r="AE909" s="197"/>
      <c r="AF909" s="197"/>
      <c r="AG909" s="197"/>
      <c r="AH909" s="197"/>
      <c r="AI909" s="197"/>
      <c r="AJ909" s="197"/>
      <c r="AK909" s="197"/>
      <c r="AL909" s="197"/>
      <c r="AM909" s="197"/>
      <c r="AN909" s="197"/>
      <c r="AO909" s="197"/>
    </row>
    <row r="910" spans="1:41" ht="12.75" customHeight="1" x14ac:dyDescent="0.25">
      <c r="A910" s="197"/>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c r="AA910" s="197"/>
      <c r="AB910" s="197"/>
      <c r="AC910" s="197"/>
      <c r="AD910" s="197"/>
      <c r="AE910" s="197"/>
      <c r="AF910" s="197"/>
      <c r="AG910" s="197"/>
      <c r="AH910" s="197"/>
      <c r="AI910" s="197"/>
      <c r="AJ910" s="197"/>
      <c r="AK910" s="197"/>
      <c r="AL910" s="197"/>
      <c r="AM910" s="197"/>
      <c r="AN910" s="197"/>
      <c r="AO910" s="197"/>
    </row>
    <row r="911" spans="1:41" ht="12.75" customHeight="1" x14ac:dyDescent="0.25">
      <c r="A911" s="197"/>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c r="AA911" s="197"/>
      <c r="AB911" s="197"/>
      <c r="AC911" s="197"/>
      <c r="AD911" s="197"/>
      <c r="AE911" s="197"/>
      <c r="AF911" s="197"/>
      <c r="AG911" s="197"/>
      <c r="AH911" s="197"/>
      <c r="AI911" s="197"/>
      <c r="AJ911" s="197"/>
      <c r="AK911" s="197"/>
      <c r="AL911" s="197"/>
      <c r="AM911" s="197"/>
      <c r="AN911" s="197"/>
      <c r="AO911" s="197"/>
    </row>
    <row r="912" spans="1:41" ht="12.75" customHeight="1" x14ac:dyDescent="0.25">
      <c r="A912" s="197"/>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c r="AA912" s="197"/>
      <c r="AB912" s="197"/>
      <c r="AC912" s="197"/>
      <c r="AD912" s="197"/>
      <c r="AE912" s="197"/>
      <c r="AF912" s="197"/>
      <c r="AG912" s="197"/>
      <c r="AH912" s="197"/>
      <c r="AI912" s="197"/>
      <c r="AJ912" s="197"/>
      <c r="AK912" s="197"/>
      <c r="AL912" s="197"/>
      <c r="AM912" s="197"/>
      <c r="AN912" s="197"/>
      <c r="AO912" s="197"/>
    </row>
    <row r="913" spans="1:41" ht="12.75" customHeight="1" x14ac:dyDescent="0.25">
      <c r="A913" s="197"/>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c r="AA913" s="197"/>
      <c r="AB913" s="197"/>
      <c r="AC913" s="197"/>
      <c r="AD913" s="197"/>
      <c r="AE913" s="197"/>
      <c r="AF913" s="197"/>
      <c r="AG913" s="197"/>
      <c r="AH913" s="197"/>
      <c r="AI913" s="197"/>
      <c r="AJ913" s="197"/>
      <c r="AK913" s="197"/>
      <c r="AL913" s="197"/>
      <c r="AM913" s="197"/>
      <c r="AN913" s="197"/>
      <c r="AO913" s="197"/>
    </row>
    <row r="914" spans="1:41" ht="12.75" customHeight="1" x14ac:dyDescent="0.25">
      <c r="A914" s="197"/>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c r="AA914" s="197"/>
      <c r="AB914" s="197"/>
      <c r="AC914" s="197"/>
      <c r="AD914" s="197"/>
      <c r="AE914" s="197"/>
      <c r="AF914" s="197"/>
      <c r="AG914" s="197"/>
      <c r="AH914" s="197"/>
      <c r="AI914" s="197"/>
      <c r="AJ914" s="197"/>
      <c r="AK914" s="197"/>
      <c r="AL914" s="197"/>
      <c r="AM914" s="197"/>
      <c r="AN914" s="197"/>
      <c r="AO914" s="197"/>
    </row>
    <row r="915" spans="1:41" ht="12.75" customHeight="1" x14ac:dyDescent="0.25">
      <c r="A915" s="197"/>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c r="AA915" s="197"/>
      <c r="AB915" s="197"/>
      <c r="AC915" s="197"/>
      <c r="AD915" s="197"/>
      <c r="AE915" s="197"/>
      <c r="AF915" s="197"/>
      <c r="AG915" s="197"/>
      <c r="AH915" s="197"/>
      <c r="AI915" s="197"/>
      <c r="AJ915" s="197"/>
      <c r="AK915" s="197"/>
      <c r="AL915" s="197"/>
      <c r="AM915" s="197"/>
      <c r="AN915" s="197"/>
      <c r="AO915" s="197"/>
    </row>
    <row r="916" spans="1:41" ht="12.75" customHeight="1" x14ac:dyDescent="0.25">
      <c r="A916" s="197"/>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c r="AA916" s="197"/>
      <c r="AB916" s="197"/>
      <c r="AC916" s="197"/>
      <c r="AD916" s="197"/>
      <c r="AE916" s="197"/>
      <c r="AF916" s="197"/>
      <c r="AG916" s="197"/>
      <c r="AH916" s="197"/>
      <c r="AI916" s="197"/>
      <c r="AJ916" s="197"/>
      <c r="AK916" s="197"/>
      <c r="AL916" s="197"/>
      <c r="AM916" s="197"/>
      <c r="AN916" s="197"/>
      <c r="AO916" s="197"/>
    </row>
    <row r="917" spans="1:41" ht="12.75" customHeight="1" x14ac:dyDescent="0.25">
      <c r="A917" s="197"/>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c r="AA917" s="197"/>
      <c r="AB917" s="197"/>
      <c r="AC917" s="197"/>
      <c r="AD917" s="197"/>
      <c r="AE917" s="197"/>
      <c r="AF917" s="197"/>
      <c r="AG917" s="197"/>
      <c r="AH917" s="197"/>
      <c r="AI917" s="197"/>
      <c r="AJ917" s="197"/>
      <c r="AK917" s="197"/>
      <c r="AL917" s="197"/>
      <c r="AM917" s="197"/>
      <c r="AN917" s="197"/>
      <c r="AO917" s="197"/>
    </row>
    <row r="918" spans="1:41" ht="12.75" customHeight="1" x14ac:dyDescent="0.25">
      <c r="A918" s="197"/>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c r="AA918" s="197"/>
      <c r="AB918" s="197"/>
      <c r="AC918" s="197"/>
      <c r="AD918" s="197"/>
      <c r="AE918" s="197"/>
      <c r="AF918" s="197"/>
      <c r="AG918" s="197"/>
      <c r="AH918" s="197"/>
      <c r="AI918" s="197"/>
      <c r="AJ918" s="197"/>
      <c r="AK918" s="197"/>
      <c r="AL918" s="197"/>
      <c r="AM918" s="197"/>
      <c r="AN918" s="197"/>
      <c r="AO918" s="197"/>
    </row>
    <row r="919" spans="1:41" ht="12.75" customHeight="1" x14ac:dyDescent="0.25">
      <c r="A919" s="197"/>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c r="AA919" s="197"/>
      <c r="AB919" s="197"/>
      <c r="AC919" s="197"/>
      <c r="AD919" s="197"/>
      <c r="AE919" s="197"/>
      <c r="AF919" s="197"/>
      <c r="AG919" s="197"/>
      <c r="AH919" s="197"/>
      <c r="AI919" s="197"/>
      <c r="AJ919" s="197"/>
      <c r="AK919" s="197"/>
      <c r="AL919" s="197"/>
      <c r="AM919" s="197"/>
      <c r="AN919" s="197"/>
      <c r="AO919" s="197"/>
    </row>
    <row r="920" spans="1:41" ht="12.75" customHeight="1" x14ac:dyDescent="0.25">
      <c r="A920" s="197"/>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c r="AA920" s="197"/>
      <c r="AB920" s="197"/>
      <c r="AC920" s="197"/>
      <c r="AD920" s="197"/>
      <c r="AE920" s="197"/>
      <c r="AF920" s="197"/>
      <c r="AG920" s="197"/>
      <c r="AH920" s="197"/>
      <c r="AI920" s="197"/>
      <c r="AJ920" s="197"/>
      <c r="AK920" s="197"/>
      <c r="AL920" s="197"/>
      <c r="AM920" s="197"/>
      <c r="AN920" s="197"/>
      <c r="AO920" s="197"/>
    </row>
    <row r="921" spans="1:41" ht="12.75" customHeight="1" x14ac:dyDescent="0.25">
      <c r="A921" s="197"/>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c r="AA921" s="197"/>
      <c r="AB921" s="197"/>
      <c r="AC921" s="197"/>
      <c r="AD921" s="197"/>
      <c r="AE921" s="197"/>
      <c r="AF921" s="197"/>
      <c r="AG921" s="197"/>
      <c r="AH921" s="197"/>
      <c r="AI921" s="197"/>
      <c r="AJ921" s="197"/>
      <c r="AK921" s="197"/>
      <c r="AL921" s="197"/>
      <c r="AM921" s="197"/>
      <c r="AN921" s="197"/>
      <c r="AO921" s="197"/>
    </row>
    <row r="922" spans="1:41" ht="12.75" customHeight="1" x14ac:dyDescent="0.25">
      <c r="A922" s="197"/>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c r="AA922" s="197"/>
      <c r="AB922" s="197"/>
      <c r="AC922" s="197"/>
      <c r="AD922" s="197"/>
      <c r="AE922" s="197"/>
      <c r="AF922" s="197"/>
      <c r="AG922" s="197"/>
      <c r="AH922" s="197"/>
      <c r="AI922" s="197"/>
      <c r="AJ922" s="197"/>
      <c r="AK922" s="197"/>
      <c r="AL922" s="197"/>
      <c r="AM922" s="197"/>
      <c r="AN922" s="197"/>
      <c r="AO922" s="197"/>
    </row>
    <row r="923" spans="1:41" ht="12.75" customHeight="1" x14ac:dyDescent="0.25">
      <c r="A923" s="197"/>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c r="AA923" s="197"/>
      <c r="AB923" s="197"/>
      <c r="AC923" s="197"/>
      <c r="AD923" s="197"/>
      <c r="AE923" s="197"/>
      <c r="AF923" s="197"/>
      <c r="AG923" s="197"/>
      <c r="AH923" s="197"/>
      <c r="AI923" s="197"/>
      <c r="AJ923" s="197"/>
      <c r="AK923" s="197"/>
      <c r="AL923" s="197"/>
      <c r="AM923" s="197"/>
      <c r="AN923" s="197"/>
      <c r="AO923" s="197"/>
    </row>
    <row r="924" spans="1:41" ht="12.75" customHeight="1" x14ac:dyDescent="0.25">
      <c r="A924" s="197"/>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c r="AA924" s="197"/>
      <c r="AB924" s="197"/>
      <c r="AC924" s="197"/>
      <c r="AD924" s="197"/>
      <c r="AE924" s="197"/>
      <c r="AF924" s="197"/>
      <c r="AG924" s="197"/>
      <c r="AH924" s="197"/>
      <c r="AI924" s="197"/>
      <c r="AJ924" s="197"/>
      <c r="AK924" s="197"/>
      <c r="AL924" s="197"/>
      <c r="AM924" s="197"/>
      <c r="AN924" s="197"/>
      <c r="AO924" s="197"/>
    </row>
    <row r="925" spans="1:41" ht="12.75" customHeight="1" x14ac:dyDescent="0.25">
      <c r="A925" s="197"/>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c r="AA925" s="197"/>
      <c r="AB925" s="197"/>
      <c r="AC925" s="197"/>
      <c r="AD925" s="197"/>
      <c r="AE925" s="197"/>
      <c r="AF925" s="197"/>
      <c r="AG925" s="197"/>
      <c r="AH925" s="197"/>
      <c r="AI925" s="197"/>
      <c r="AJ925" s="197"/>
      <c r="AK925" s="197"/>
      <c r="AL925" s="197"/>
      <c r="AM925" s="197"/>
      <c r="AN925" s="197"/>
      <c r="AO925" s="197"/>
    </row>
    <row r="926" spans="1:41" ht="12.75" customHeight="1" x14ac:dyDescent="0.25">
      <c r="A926" s="197"/>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c r="AA926" s="197"/>
      <c r="AB926" s="197"/>
      <c r="AC926" s="197"/>
      <c r="AD926" s="197"/>
      <c r="AE926" s="197"/>
      <c r="AF926" s="197"/>
      <c r="AG926" s="197"/>
      <c r="AH926" s="197"/>
      <c r="AI926" s="197"/>
      <c r="AJ926" s="197"/>
      <c r="AK926" s="197"/>
      <c r="AL926" s="197"/>
      <c r="AM926" s="197"/>
      <c r="AN926" s="197"/>
      <c r="AO926" s="197"/>
    </row>
    <row r="927" spans="1:41" ht="12.75" customHeight="1" x14ac:dyDescent="0.25">
      <c r="A927" s="197"/>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c r="AA927" s="197"/>
      <c r="AB927" s="197"/>
      <c r="AC927" s="197"/>
      <c r="AD927" s="197"/>
      <c r="AE927" s="197"/>
      <c r="AF927" s="197"/>
      <c r="AG927" s="197"/>
      <c r="AH927" s="197"/>
      <c r="AI927" s="197"/>
      <c r="AJ927" s="197"/>
      <c r="AK927" s="197"/>
      <c r="AL927" s="197"/>
      <c r="AM927" s="197"/>
      <c r="AN927" s="197"/>
      <c r="AO927" s="197"/>
    </row>
    <row r="928" spans="1:41" ht="12.75" customHeight="1" x14ac:dyDescent="0.25">
      <c r="A928" s="197"/>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c r="AA928" s="197"/>
      <c r="AB928" s="197"/>
      <c r="AC928" s="197"/>
      <c r="AD928" s="197"/>
      <c r="AE928" s="197"/>
      <c r="AF928" s="197"/>
      <c r="AG928" s="197"/>
      <c r="AH928" s="197"/>
      <c r="AI928" s="197"/>
      <c r="AJ928" s="197"/>
      <c r="AK928" s="197"/>
      <c r="AL928" s="197"/>
      <c r="AM928" s="197"/>
      <c r="AN928" s="197"/>
      <c r="AO928" s="197"/>
    </row>
    <row r="929" spans="1:41" ht="12.75" customHeight="1" x14ac:dyDescent="0.25">
      <c r="A929" s="197"/>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c r="AA929" s="197"/>
      <c r="AB929" s="197"/>
      <c r="AC929" s="197"/>
      <c r="AD929" s="197"/>
      <c r="AE929" s="197"/>
      <c r="AF929" s="197"/>
      <c r="AG929" s="197"/>
      <c r="AH929" s="197"/>
      <c r="AI929" s="197"/>
      <c r="AJ929" s="197"/>
      <c r="AK929" s="197"/>
      <c r="AL929" s="197"/>
      <c r="AM929" s="197"/>
      <c r="AN929" s="197"/>
      <c r="AO929" s="197"/>
    </row>
    <row r="930" spans="1:41" ht="12.75" customHeight="1" x14ac:dyDescent="0.25">
      <c r="A930" s="197"/>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c r="AA930" s="197"/>
      <c r="AB930" s="197"/>
      <c r="AC930" s="197"/>
      <c r="AD930" s="197"/>
      <c r="AE930" s="197"/>
      <c r="AF930" s="197"/>
      <c r="AG930" s="197"/>
      <c r="AH930" s="197"/>
      <c r="AI930" s="197"/>
      <c r="AJ930" s="197"/>
      <c r="AK930" s="197"/>
      <c r="AL930" s="197"/>
      <c r="AM930" s="197"/>
      <c r="AN930" s="197"/>
      <c r="AO930" s="197"/>
    </row>
    <row r="931" spans="1:41" ht="12.75" customHeight="1" x14ac:dyDescent="0.25">
      <c r="A931" s="197"/>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c r="AA931" s="197"/>
      <c r="AB931" s="197"/>
      <c r="AC931" s="197"/>
      <c r="AD931" s="197"/>
      <c r="AE931" s="197"/>
      <c r="AF931" s="197"/>
      <c r="AG931" s="197"/>
      <c r="AH931" s="197"/>
      <c r="AI931" s="197"/>
      <c r="AJ931" s="197"/>
      <c r="AK931" s="197"/>
      <c r="AL931" s="197"/>
      <c r="AM931" s="197"/>
      <c r="AN931" s="197"/>
      <c r="AO931" s="197"/>
    </row>
    <row r="932" spans="1:41" ht="12.75" customHeight="1" x14ac:dyDescent="0.25">
      <c r="A932" s="197"/>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c r="AA932" s="197"/>
      <c r="AB932" s="197"/>
      <c r="AC932" s="197"/>
      <c r="AD932" s="197"/>
      <c r="AE932" s="197"/>
      <c r="AF932" s="197"/>
      <c r="AG932" s="197"/>
      <c r="AH932" s="197"/>
      <c r="AI932" s="197"/>
      <c r="AJ932" s="197"/>
      <c r="AK932" s="197"/>
      <c r="AL932" s="197"/>
      <c r="AM932" s="197"/>
      <c r="AN932" s="197"/>
      <c r="AO932" s="197"/>
    </row>
    <row r="933" spans="1:41" ht="12.75" customHeight="1" x14ac:dyDescent="0.25">
      <c r="A933" s="197"/>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c r="AA933" s="197"/>
      <c r="AB933" s="197"/>
      <c r="AC933" s="197"/>
      <c r="AD933" s="197"/>
      <c r="AE933" s="197"/>
      <c r="AF933" s="197"/>
      <c r="AG933" s="197"/>
      <c r="AH933" s="197"/>
      <c r="AI933" s="197"/>
      <c r="AJ933" s="197"/>
      <c r="AK933" s="197"/>
      <c r="AL933" s="197"/>
      <c r="AM933" s="197"/>
      <c r="AN933" s="197"/>
      <c r="AO933" s="197"/>
    </row>
    <row r="934" spans="1:41" ht="12.75" customHeight="1" x14ac:dyDescent="0.25">
      <c r="A934" s="197"/>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c r="AA934" s="197"/>
      <c r="AB934" s="197"/>
      <c r="AC934" s="197"/>
      <c r="AD934" s="197"/>
      <c r="AE934" s="197"/>
      <c r="AF934" s="197"/>
      <c r="AG934" s="197"/>
      <c r="AH934" s="197"/>
      <c r="AI934" s="197"/>
      <c r="AJ934" s="197"/>
      <c r="AK934" s="197"/>
      <c r="AL934" s="197"/>
      <c r="AM934" s="197"/>
      <c r="AN934" s="197"/>
      <c r="AO934" s="197"/>
    </row>
    <row r="935" spans="1:41" ht="12.75" customHeight="1" x14ac:dyDescent="0.25">
      <c r="A935" s="197"/>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c r="AA935" s="197"/>
      <c r="AB935" s="197"/>
      <c r="AC935" s="197"/>
      <c r="AD935" s="197"/>
      <c r="AE935" s="197"/>
      <c r="AF935" s="197"/>
      <c r="AG935" s="197"/>
      <c r="AH935" s="197"/>
      <c r="AI935" s="197"/>
      <c r="AJ935" s="197"/>
      <c r="AK935" s="197"/>
      <c r="AL935" s="197"/>
      <c r="AM935" s="197"/>
      <c r="AN935" s="197"/>
      <c r="AO935" s="197"/>
    </row>
    <row r="936" spans="1:41" ht="12.75" customHeight="1" x14ac:dyDescent="0.25">
      <c r="A936" s="197"/>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c r="AA936" s="197"/>
      <c r="AB936" s="197"/>
      <c r="AC936" s="197"/>
      <c r="AD936" s="197"/>
      <c r="AE936" s="197"/>
      <c r="AF936" s="197"/>
      <c r="AG936" s="197"/>
      <c r="AH936" s="197"/>
      <c r="AI936" s="197"/>
      <c r="AJ936" s="197"/>
      <c r="AK936" s="197"/>
      <c r="AL936" s="197"/>
      <c r="AM936" s="197"/>
      <c r="AN936" s="197"/>
      <c r="AO936" s="197"/>
    </row>
    <row r="937" spans="1:41" ht="12.75" customHeight="1" x14ac:dyDescent="0.25">
      <c r="A937" s="197"/>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c r="AA937" s="197"/>
      <c r="AB937" s="197"/>
      <c r="AC937" s="197"/>
      <c r="AD937" s="197"/>
      <c r="AE937" s="197"/>
      <c r="AF937" s="197"/>
      <c r="AG937" s="197"/>
      <c r="AH937" s="197"/>
      <c r="AI937" s="197"/>
      <c r="AJ937" s="197"/>
      <c r="AK937" s="197"/>
      <c r="AL937" s="197"/>
      <c r="AM937" s="197"/>
      <c r="AN937" s="197"/>
      <c r="AO937" s="197"/>
    </row>
    <row r="938" spans="1:41" ht="12.75" customHeight="1" x14ac:dyDescent="0.25">
      <c r="A938" s="197"/>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c r="AA938" s="197"/>
      <c r="AB938" s="197"/>
      <c r="AC938" s="197"/>
      <c r="AD938" s="197"/>
      <c r="AE938" s="197"/>
      <c r="AF938" s="197"/>
      <c r="AG938" s="197"/>
      <c r="AH938" s="197"/>
      <c r="AI938" s="197"/>
      <c r="AJ938" s="197"/>
      <c r="AK938" s="197"/>
      <c r="AL938" s="197"/>
      <c r="AM938" s="197"/>
      <c r="AN938" s="197"/>
      <c r="AO938" s="197"/>
    </row>
    <row r="939" spans="1:41" ht="12.75" customHeight="1" x14ac:dyDescent="0.25">
      <c r="A939" s="197"/>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c r="AA939" s="197"/>
      <c r="AB939" s="197"/>
      <c r="AC939" s="197"/>
      <c r="AD939" s="197"/>
      <c r="AE939" s="197"/>
      <c r="AF939" s="197"/>
      <c r="AG939" s="197"/>
      <c r="AH939" s="197"/>
      <c r="AI939" s="197"/>
      <c r="AJ939" s="197"/>
      <c r="AK939" s="197"/>
      <c r="AL939" s="197"/>
      <c r="AM939" s="197"/>
      <c r="AN939" s="197"/>
      <c r="AO939" s="197"/>
    </row>
    <row r="940" spans="1:41" ht="12.75" customHeight="1" x14ac:dyDescent="0.25">
      <c r="A940" s="197"/>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c r="AA940" s="197"/>
      <c r="AB940" s="197"/>
      <c r="AC940" s="197"/>
      <c r="AD940" s="197"/>
      <c r="AE940" s="197"/>
      <c r="AF940" s="197"/>
      <c r="AG940" s="197"/>
      <c r="AH940" s="197"/>
      <c r="AI940" s="197"/>
      <c r="AJ940" s="197"/>
      <c r="AK940" s="197"/>
      <c r="AL940" s="197"/>
      <c r="AM940" s="197"/>
      <c r="AN940" s="197"/>
      <c r="AO940" s="197"/>
    </row>
    <row r="941" spans="1:41" ht="12.75" customHeight="1" x14ac:dyDescent="0.25">
      <c r="A941" s="197"/>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c r="AA941" s="197"/>
      <c r="AB941" s="197"/>
      <c r="AC941" s="197"/>
      <c r="AD941" s="197"/>
      <c r="AE941" s="197"/>
      <c r="AF941" s="197"/>
      <c r="AG941" s="197"/>
      <c r="AH941" s="197"/>
      <c r="AI941" s="197"/>
      <c r="AJ941" s="197"/>
      <c r="AK941" s="197"/>
      <c r="AL941" s="197"/>
      <c r="AM941" s="197"/>
      <c r="AN941" s="197"/>
      <c r="AO941" s="197"/>
    </row>
    <row r="942" spans="1:41" ht="12.75" customHeight="1" x14ac:dyDescent="0.25">
      <c r="A942" s="197"/>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c r="AA942" s="197"/>
      <c r="AB942" s="197"/>
      <c r="AC942" s="197"/>
      <c r="AD942" s="197"/>
      <c r="AE942" s="197"/>
      <c r="AF942" s="197"/>
      <c r="AG942" s="197"/>
      <c r="AH942" s="197"/>
      <c r="AI942" s="197"/>
      <c r="AJ942" s="197"/>
      <c r="AK942" s="197"/>
      <c r="AL942" s="197"/>
      <c r="AM942" s="197"/>
      <c r="AN942" s="197"/>
      <c r="AO942" s="197"/>
    </row>
    <row r="943" spans="1:41" ht="12.75" customHeight="1" x14ac:dyDescent="0.25">
      <c r="A943" s="197"/>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c r="AA943" s="197"/>
      <c r="AB943" s="197"/>
      <c r="AC943" s="197"/>
      <c r="AD943" s="197"/>
      <c r="AE943" s="197"/>
      <c r="AF943" s="197"/>
      <c r="AG943" s="197"/>
      <c r="AH943" s="197"/>
      <c r="AI943" s="197"/>
      <c r="AJ943" s="197"/>
      <c r="AK943" s="197"/>
      <c r="AL943" s="197"/>
      <c r="AM943" s="197"/>
      <c r="AN943" s="197"/>
      <c r="AO943" s="197"/>
    </row>
    <row r="944" spans="1:41" ht="12.75" customHeight="1" x14ac:dyDescent="0.25">
      <c r="A944" s="197"/>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c r="AA944" s="197"/>
      <c r="AB944" s="197"/>
      <c r="AC944" s="197"/>
      <c r="AD944" s="197"/>
      <c r="AE944" s="197"/>
      <c r="AF944" s="197"/>
      <c r="AG944" s="197"/>
      <c r="AH944" s="197"/>
      <c r="AI944" s="197"/>
      <c r="AJ944" s="197"/>
      <c r="AK944" s="197"/>
      <c r="AL944" s="197"/>
      <c r="AM944" s="197"/>
      <c r="AN944" s="197"/>
      <c r="AO944" s="197"/>
    </row>
    <row r="945" spans="1:41" ht="12.75" customHeight="1" x14ac:dyDescent="0.25">
      <c r="A945" s="197"/>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c r="AA945" s="197"/>
      <c r="AB945" s="197"/>
      <c r="AC945" s="197"/>
      <c r="AD945" s="197"/>
      <c r="AE945" s="197"/>
      <c r="AF945" s="197"/>
      <c r="AG945" s="197"/>
      <c r="AH945" s="197"/>
      <c r="AI945" s="197"/>
      <c r="AJ945" s="197"/>
      <c r="AK945" s="197"/>
      <c r="AL945" s="197"/>
      <c r="AM945" s="197"/>
      <c r="AN945" s="197"/>
      <c r="AO945" s="197"/>
    </row>
    <row r="946" spans="1:41" ht="12.75" customHeight="1" x14ac:dyDescent="0.25">
      <c r="A946" s="197"/>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c r="AA946" s="197"/>
      <c r="AB946" s="197"/>
      <c r="AC946" s="197"/>
      <c r="AD946" s="197"/>
      <c r="AE946" s="197"/>
      <c r="AF946" s="197"/>
      <c r="AG946" s="197"/>
      <c r="AH946" s="197"/>
      <c r="AI946" s="197"/>
      <c r="AJ946" s="197"/>
      <c r="AK946" s="197"/>
      <c r="AL946" s="197"/>
      <c r="AM946" s="197"/>
      <c r="AN946" s="197"/>
      <c r="AO946" s="197"/>
    </row>
    <row r="947" spans="1:41" ht="12.75" customHeight="1" x14ac:dyDescent="0.25">
      <c r="A947" s="197"/>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c r="AA947" s="197"/>
      <c r="AB947" s="197"/>
      <c r="AC947" s="197"/>
      <c r="AD947" s="197"/>
      <c r="AE947" s="197"/>
      <c r="AF947" s="197"/>
      <c r="AG947" s="197"/>
      <c r="AH947" s="197"/>
      <c r="AI947" s="197"/>
      <c r="AJ947" s="197"/>
      <c r="AK947" s="197"/>
      <c r="AL947" s="197"/>
      <c r="AM947" s="197"/>
      <c r="AN947" s="197"/>
      <c r="AO947" s="197"/>
    </row>
    <row r="948" spans="1:41" ht="12.75" customHeight="1" x14ac:dyDescent="0.25">
      <c r="A948" s="197"/>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c r="AA948" s="197"/>
      <c r="AB948" s="197"/>
      <c r="AC948" s="197"/>
      <c r="AD948" s="197"/>
      <c r="AE948" s="197"/>
      <c r="AF948" s="197"/>
      <c r="AG948" s="197"/>
      <c r="AH948" s="197"/>
      <c r="AI948" s="197"/>
      <c r="AJ948" s="197"/>
      <c r="AK948" s="197"/>
      <c r="AL948" s="197"/>
      <c r="AM948" s="197"/>
      <c r="AN948" s="197"/>
      <c r="AO948" s="197"/>
    </row>
    <row r="949" spans="1:41" ht="12.75" customHeight="1" x14ac:dyDescent="0.25">
      <c r="A949" s="197"/>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c r="AA949" s="197"/>
      <c r="AB949" s="197"/>
      <c r="AC949" s="197"/>
      <c r="AD949" s="197"/>
      <c r="AE949" s="197"/>
      <c r="AF949" s="197"/>
      <c r="AG949" s="197"/>
      <c r="AH949" s="197"/>
      <c r="AI949" s="197"/>
      <c r="AJ949" s="197"/>
      <c r="AK949" s="197"/>
      <c r="AL949" s="197"/>
      <c r="AM949" s="197"/>
      <c r="AN949" s="197"/>
      <c r="AO949" s="197"/>
    </row>
    <row r="950" spans="1:41" ht="12.75" customHeight="1" x14ac:dyDescent="0.25">
      <c r="A950" s="197"/>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c r="AA950" s="197"/>
      <c r="AB950" s="197"/>
      <c r="AC950" s="197"/>
      <c r="AD950" s="197"/>
      <c r="AE950" s="197"/>
      <c r="AF950" s="197"/>
      <c r="AG950" s="197"/>
      <c r="AH950" s="197"/>
      <c r="AI950" s="197"/>
      <c r="AJ950" s="197"/>
      <c r="AK950" s="197"/>
      <c r="AL950" s="197"/>
      <c r="AM950" s="197"/>
      <c r="AN950" s="197"/>
      <c r="AO950" s="197"/>
    </row>
    <row r="951" spans="1:41" ht="12.75" customHeight="1" x14ac:dyDescent="0.25">
      <c r="A951" s="197"/>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c r="AA951" s="197"/>
      <c r="AB951" s="197"/>
      <c r="AC951" s="197"/>
      <c r="AD951" s="197"/>
      <c r="AE951" s="197"/>
      <c r="AF951" s="197"/>
      <c r="AG951" s="197"/>
      <c r="AH951" s="197"/>
      <c r="AI951" s="197"/>
      <c r="AJ951" s="197"/>
      <c r="AK951" s="197"/>
      <c r="AL951" s="197"/>
      <c r="AM951" s="197"/>
      <c r="AN951" s="197"/>
      <c r="AO951" s="197"/>
    </row>
    <row r="952" spans="1:41" ht="12.75" customHeight="1" x14ac:dyDescent="0.25">
      <c r="A952" s="197"/>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c r="AA952" s="197"/>
      <c r="AB952" s="197"/>
      <c r="AC952" s="197"/>
      <c r="AD952" s="197"/>
      <c r="AE952" s="197"/>
      <c r="AF952" s="197"/>
      <c r="AG952" s="197"/>
      <c r="AH952" s="197"/>
      <c r="AI952" s="197"/>
      <c r="AJ952" s="197"/>
      <c r="AK952" s="197"/>
      <c r="AL952" s="197"/>
      <c r="AM952" s="197"/>
      <c r="AN952" s="197"/>
      <c r="AO952" s="197"/>
    </row>
    <row r="953" spans="1:41" ht="12.75" customHeight="1" x14ac:dyDescent="0.25">
      <c r="A953" s="197"/>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c r="AA953" s="197"/>
      <c r="AB953" s="197"/>
      <c r="AC953" s="197"/>
      <c r="AD953" s="197"/>
      <c r="AE953" s="197"/>
      <c r="AF953" s="197"/>
      <c r="AG953" s="197"/>
      <c r="AH953" s="197"/>
      <c r="AI953" s="197"/>
      <c r="AJ953" s="197"/>
      <c r="AK953" s="197"/>
      <c r="AL953" s="197"/>
      <c r="AM953" s="197"/>
      <c r="AN953" s="197"/>
      <c r="AO953" s="197"/>
    </row>
    <row r="954" spans="1:41" ht="12.75" customHeight="1" x14ac:dyDescent="0.25">
      <c r="A954" s="197"/>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c r="AA954" s="197"/>
      <c r="AB954" s="197"/>
      <c r="AC954" s="197"/>
      <c r="AD954" s="197"/>
      <c r="AE954" s="197"/>
      <c r="AF954" s="197"/>
      <c r="AG954" s="197"/>
      <c r="AH954" s="197"/>
      <c r="AI954" s="197"/>
      <c r="AJ954" s="197"/>
      <c r="AK954" s="197"/>
      <c r="AL954" s="197"/>
      <c r="AM954" s="197"/>
      <c r="AN954" s="197"/>
      <c r="AO954" s="197"/>
    </row>
    <row r="955" spans="1:41" ht="12.75" customHeight="1" x14ac:dyDescent="0.25">
      <c r="A955" s="197"/>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c r="AA955" s="197"/>
      <c r="AB955" s="197"/>
      <c r="AC955" s="197"/>
      <c r="AD955" s="197"/>
      <c r="AE955" s="197"/>
      <c r="AF955" s="197"/>
      <c r="AG955" s="197"/>
      <c r="AH955" s="197"/>
      <c r="AI955" s="197"/>
      <c r="AJ955" s="197"/>
      <c r="AK955" s="197"/>
      <c r="AL955" s="197"/>
      <c r="AM955" s="197"/>
      <c r="AN955" s="197"/>
      <c r="AO955" s="197"/>
    </row>
    <row r="956" spans="1:41" ht="12.75" customHeight="1" x14ac:dyDescent="0.25">
      <c r="A956" s="197"/>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c r="AA956" s="197"/>
      <c r="AB956" s="197"/>
      <c r="AC956" s="197"/>
      <c r="AD956" s="197"/>
      <c r="AE956" s="197"/>
      <c r="AF956" s="197"/>
      <c r="AG956" s="197"/>
      <c r="AH956" s="197"/>
      <c r="AI956" s="197"/>
      <c r="AJ956" s="197"/>
      <c r="AK956" s="197"/>
      <c r="AL956" s="197"/>
      <c r="AM956" s="197"/>
      <c r="AN956" s="197"/>
      <c r="AO956" s="197"/>
    </row>
    <row r="957" spans="1:41" ht="12.75" customHeight="1" x14ac:dyDescent="0.25">
      <c r="A957" s="197"/>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c r="AA957" s="197"/>
      <c r="AB957" s="197"/>
      <c r="AC957" s="197"/>
      <c r="AD957" s="197"/>
      <c r="AE957" s="197"/>
      <c r="AF957" s="197"/>
      <c r="AG957" s="197"/>
      <c r="AH957" s="197"/>
      <c r="AI957" s="197"/>
      <c r="AJ957" s="197"/>
      <c r="AK957" s="197"/>
      <c r="AL957" s="197"/>
      <c r="AM957" s="197"/>
      <c r="AN957" s="197"/>
      <c r="AO957" s="197"/>
    </row>
    <row r="958" spans="1:41" ht="12.75" customHeight="1" x14ac:dyDescent="0.25">
      <c r="A958" s="197"/>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c r="AA958" s="197"/>
      <c r="AB958" s="197"/>
      <c r="AC958" s="197"/>
      <c r="AD958" s="197"/>
      <c r="AE958" s="197"/>
      <c r="AF958" s="197"/>
      <c r="AG958" s="197"/>
      <c r="AH958" s="197"/>
      <c r="AI958" s="197"/>
      <c r="AJ958" s="197"/>
      <c r="AK958" s="197"/>
      <c r="AL958" s="197"/>
      <c r="AM958" s="197"/>
      <c r="AN958" s="197"/>
      <c r="AO958" s="197"/>
    </row>
    <row r="959" spans="1:41" ht="12.75" customHeight="1" x14ac:dyDescent="0.25">
      <c r="A959" s="197"/>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c r="AA959" s="197"/>
      <c r="AB959" s="197"/>
      <c r="AC959" s="197"/>
      <c r="AD959" s="197"/>
      <c r="AE959" s="197"/>
      <c r="AF959" s="197"/>
      <c r="AG959" s="197"/>
      <c r="AH959" s="197"/>
      <c r="AI959" s="197"/>
      <c r="AJ959" s="197"/>
      <c r="AK959" s="197"/>
      <c r="AL959" s="197"/>
      <c r="AM959" s="197"/>
      <c r="AN959" s="197"/>
      <c r="AO959" s="197"/>
    </row>
    <row r="960" spans="1:41" ht="12.75" customHeight="1" x14ac:dyDescent="0.25">
      <c r="A960" s="197"/>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c r="AA960" s="197"/>
      <c r="AB960" s="197"/>
      <c r="AC960" s="197"/>
      <c r="AD960" s="197"/>
      <c r="AE960" s="197"/>
      <c r="AF960" s="197"/>
      <c r="AG960" s="197"/>
      <c r="AH960" s="197"/>
      <c r="AI960" s="197"/>
      <c r="AJ960" s="197"/>
      <c r="AK960" s="197"/>
      <c r="AL960" s="197"/>
      <c r="AM960" s="197"/>
      <c r="AN960" s="197"/>
      <c r="AO960" s="197"/>
    </row>
    <row r="961" spans="1:41" ht="12.75" customHeight="1" x14ac:dyDescent="0.25">
      <c r="A961" s="197"/>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c r="AA961" s="197"/>
      <c r="AB961" s="197"/>
      <c r="AC961" s="197"/>
      <c r="AD961" s="197"/>
      <c r="AE961" s="197"/>
      <c r="AF961" s="197"/>
      <c r="AG961" s="197"/>
      <c r="AH961" s="197"/>
      <c r="AI961" s="197"/>
      <c r="AJ961" s="197"/>
      <c r="AK961" s="197"/>
      <c r="AL961" s="197"/>
      <c r="AM961" s="197"/>
      <c r="AN961" s="197"/>
      <c r="AO961" s="197"/>
    </row>
    <row r="962" spans="1:41" ht="12.75" customHeight="1" x14ac:dyDescent="0.25">
      <c r="A962" s="197"/>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c r="AA962" s="197"/>
      <c r="AB962" s="197"/>
      <c r="AC962" s="197"/>
      <c r="AD962" s="197"/>
      <c r="AE962" s="197"/>
      <c r="AF962" s="197"/>
      <c r="AG962" s="197"/>
      <c r="AH962" s="197"/>
      <c r="AI962" s="197"/>
      <c r="AJ962" s="197"/>
      <c r="AK962" s="197"/>
      <c r="AL962" s="197"/>
      <c r="AM962" s="197"/>
      <c r="AN962" s="197"/>
      <c r="AO962" s="197"/>
    </row>
    <row r="963" spans="1:41" ht="12.75" customHeight="1" x14ac:dyDescent="0.25">
      <c r="A963" s="197"/>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c r="AA963" s="197"/>
      <c r="AB963" s="197"/>
      <c r="AC963" s="197"/>
      <c r="AD963" s="197"/>
      <c r="AE963" s="197"/>
      <c r="AF963" s="197"/>
      <c r="AG963" s="197"/>
      <c r="AH963" s="197"/>
      <c r="AI963" s="197"/>
      <c r="AJ963" s="197"/>
      <c r="AK963" s="197"/>
      <c r="AL963" s="197"/>
      <c r="AM963" s="197"/>
      <c r="AN963" s="197"/>
      <c r="AO963" s="197"/>
    </row>
    <row r="964" spans="1:41" ht="12.75" customHeight="1" x14ac:dyDescent="0.25">
      <c r="A964" s="197"/>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c r="AA964" s="197"/>
      <c r="AB964" s="197"/>
      <c r="AC964" s="197"/>
      <c r="AD964" s="197"/>
      <c r="AE964" s="197"/>
      <c r="AF964" s="197"/>
      <c r="AG964" s="197"/>
      <c r="AH964" s="197"/>
      <c r="AI964" s="197"/>
      <c r="AJ964" s="197"/>
      <c r="AK964" s="197"/>
      <c r="AL964" s="197"/>
      <c r="AM964" s="197"/>
      <c r="AN964" s="197"/>
      <c r="AO964" s="197"/>
    </row>
    <row r="965" spans="1:41" ht="12.75" customHeight="1" x14ac:dyDescent="0.25">
      <c r="A965" s="197"/>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c r="AA965" s="197"/>
      <c r="AB965" s="197"/>
      <c r="AC965" s="197"/>
      <c r="AD965" s="197"/>
      <c r="AE965" s="197"/>
      <c r="AF965" s="197"/>
      <c r="AG965" s="197"/>
      <c r="AH965" s="197"/>
      <c r="AI965" s="197"/>
      <c r="AJ965" s="197"/>
      <c r="AK965" s="197"/>
      <c r="AL965" s="197"/>
      <c r="AM965" s="197"/>
      <c r="AN965" s="197"/>
      <c r="AO965" s="197"/>
    </row>
    <row r="966" spans="1:41" ht="12.75" customHeight="1" x14ac:dyDescent="0.25">
      <c r="A966" s="197"/>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c r="AA966" s="197"/>
      <c r="AB966" s="197"/>
      <c r="AC966" s="197"/>
      <c r="AD966" s="197"/>
      <c r="AE966" s="197"/>
      <c r="AF966" s="197"/>
      <c r="AG966" s="197"/>
      <c r="AH966" s="197"/>
      <c r="AI966" s="197"/>
      <c r="AJ966" s="197"/>
      <c r="AK966" s="197"/>
      <c r="AL966" s="197"/>
      <c r="AM966" s="197"/>
      <c r="AN966" s="197"/>
      <c r="AO966" s="197"/>
    </row>
    <row r="967" spans="1:41" ht="12.75" customHeight="1" x14ac:dyDescent="0.25">
      <c r="A967" s="197"/>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c r="AA967" s="197"/>
      <c r="AB967" s="197"/>
      <c r="AC967" s="197"/>
      <c r="AD967" s="197"/>
      <c r="AE967" s="197"/>
      <c r="AF967" s="197"/>
      <c r="AG967" s="197"/>
      <c r="AH967" s="197"/>
      <c r="AI967" s="197"/>
      <c r="AJ967" s="197"/>
      <c r="AK967" s="197"/>
      <c r="AL967" s="197"/>
      <c r="AM967" s="197"/>
      <c r="AN967" s="197"/>
      <c r="AO967" s="197"/>
    </row>
    <row r="968" spans="1:41" ht="12.75" customHeight="1" x14ac:dyDescent="0.25">
      <c r="A968" s="197"/>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c r="AA968" s="197"/>
      <c r="AB968" s="197"/>
      <c r="AC968" s="197"/>
      <c r="AD968" s="197"/>
      <c r="AE968" s="197"/>
      <c r="AF968" s="197"/>
      <c r="AG968" s="197"/>
      <c r="AH968" s="197"/>
      <c r="AI968" s="197"/>
      <c r="AJ968" s="197"/>
      <c r="AK968" s="197"/>
      <c r="AL968" s="197"/>
      <c r="AM968" s="197"/>
      <c r="AN968" s="197"/>
      <c r="AO968" s="197"/>
    </row>
    <row r="969" spans="1:41" ht="12.75" customHeight="1" x14ac:dyDescent="0.25">
      <c r="A969" s="197"/>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c r="AA969" s="197"/>
      <c r="AB969" s="197"/>
      <c r="AC969" s="197"/>
      <c r="AD969" s="197"/>
      <c r="AE969" s="197"/>
      <c r="AF969" s="197"/>
      <c r="AG969" s="197"/>
      <c r="AH969" s="197"/>
      <c r="AI969" s="197"/>
      <c r="AJ969" s="197"/>
      <c r="AK969" s="197"/>
      <c r="AL969" s="197"/>
      <c r="AM969" s="197"/>
      <c r="AN969" s="197"/>
      <c r="AO969" s="197"/>
    </row>
    <row r="970" spans="1:41" ht="12.75" customHeight="1" x14ac:dyDescent="0.25">
      <c r="A970" s="197"/>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c r="AA970" s="197"/>
      <c r="AB970" s="197"/>
      <c r="AC970" s="197"/>
      <c r="AD970" s="197"/>
      <c r="AE970" s="197"/>
      <c r="AF970" s="197"/>
      <c r="AG970" s="197"/>
      <c r="AH970" s="197"/>
      <c r="AI970" s="197"/>
      <c r="AJ970" s="197"/>
      <c r="AK970" s="197"/>
      <c r="AL970" s="197"/>
      <c r="AM970" s="197"/>
      <c r="AN970" s="197"/>
      <c r="AO970" s="197"/>
    </row>
    <row r="971" spans="1:41" ht="12.75" customHeight="1" x14ac:dyDescent="0.25">
      <c r="A971" s="197"/>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c r="AA971" s="197"/>
      <c r="AB971" s="197"/>
      <c r="AC971" s="197"/>
      <c r="AD971" s="197"/>
      <c r="AE971" s="197"/>
      <c r="AF971" s="197"/>
      <c r="AG971" s="197"/>
      <c r="AH971" s="197"/>
      <c r="AI971" s="197"/>
      <c r="AJ971" s="197"/>
      <c r="AK971" s="197"/>
      <c r="AL971" s="197"/>
      <c r="AM971" s="197"/>
      <c r="AN971" s="197"/>
      <c r="AO971" s="197"/>
    </row>
    <row r="972" spans="1:41" ht="12.75" customHeight="1" x14ac:dyDescent="0.25">
      <c r="A972" s="197"/>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c r="AA972" s="197"/>
      <c r="AB972" s="197"/>
      <c r="AC972" s="197"/>
      <c r="AD972" s="197"/>
      <c r="AE972" s="197"/>
      <c r="AF972" s="197"/>
      <c r="AG972" s="197"/>
      <c r="AH972" s="197"/>
      <c r="AI972" s="197"/>
      <c r="AJ972" s="197"/>
      <c r="AK972" s="197"/>
      <c r="AL972" s="197"/>
      <c r="AM972" s="197"/>
      <c r="AN972" s="197"/>
      <c r="AO972" s="197"/>
    </row>
    <row r="973" spans="1:41" ht="12.75" customHeight="1" x14ac:dyDescent="0.25">
      <c r="A973" s="197"/>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c r="AA973" s="197"/>
      <c r="AB973" s="197"/>
      <c r="AC973" s="197"/>
      <c r="AD973" s="197"/>
      <c r="AE973" s="197"/>
      <c r="AF973" s="197"/>
      <c r="AG973" s="197"/>
      <c r="AH973" s="197"/>
      <c r="AI973" s="197"/>
      <c r="AJ973" s="197"/>
      <c r="AK973" s="197"/>
      <c r="AL973" s="197"/>
      <c r="AM973" s="197"/>
      <c r="AN973" s="197"/>
      <c r="AO973" s="197"/>
    </row>
    <row r="974" spans="1:41" ht="12.75" customHeight="1" x14ac:dyDescent="0.25">
      <c r="A974" s="197"/>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c r="AA974" s="197"/>
      <c r="AB974" s="197"/>
      <c r="AC974" s="197"/>
      <c r="AD974" s="197"/>
      <c r="AE974" s="197"/>
      <c r="AF974" s="197"/>
      <c r="AG974" s="197"/>
      <c r="AH974" s="197"/>
      <c r="AI974" s="197"/>
      <c r="AJ974" s="197"/>
      <c r="AK974" s="197"/>
      <c r="AL974" s="197"/>
      <c r="AM974" s="197"/>
      <c r="AN974" s="197"/>
      <c r="AO974" s="197"/>
    </row>
    <row r="975" spans="1:41" ht="12.75" customHeight="1" x14ac:dyDescent="0.25">
      <c r="A975" s="197"/>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c r="AA975" s="197"/>
      <c r="AB975" s="197"/>
      <c r="AC975" s="197"/>
      <c r="AD975" s="197"/>
      <c r="AE975" s="197"/>
      <c r="AF975" s="197"/>
      <c r="AG975" s="197"/>
      <c r="AH975" s="197"/>
      <c r="AI975" s="197"/>
      <c r="AJ975" s="197"/>
      <c r="AK975" s="197"/>
      <c r="AL975" s="197"/>
      <c r="AM975" s="197"/>
      <c r="AN975" s="197"/>
      <c r="AO975" s="197"/>
    </row>
    <row r="976" spans="1:41" ht="12.75" customHeight="1" x14ac:dyDescent="0.25">
      <c r="A976" s="197"/>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c r="AA976" s="197"/>
      <c r="AB976" s="197"/>
      <c r="AC976" s="197"/>
      <c r="AD976" s="197"/>
      <c r="AE976" s="197"/>
      <c r="AF976" s="197"/>
      <c r="AG976" s="197"/>
      <c r="AH976" s="197"/>
      <c r="AI976" s="197"/>
      <c r="AJ976" s="197"/>
      <c r="AK976" s="197"/>
      <c r="AL976" s="197"/>
      <c r="AM976" s="197"/>
      <c r="AN976" s="197"/>
      <c r="AO976" s="197"/>
    </row>
    <row r="977" spans="1:41" ht="12.75" customHeight="1" x14ac:dyDescent="0.25">
      <c r="A977" s="197"/>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c r="AA977" s="197"/>
      <c r="AB977" s="197"/>
      <c r="AC977" s="197"/>
      <c r="AD977" s="197"/>
      <c r="AE977" s="197"/>
      <c r="AF977" s="197"/>
      <c r="AG977" s="197"/>
      <c r="AH977" s="197"/>
      <c r="AI977" s="197"/>
      <c r="AJ977" s="197"/>
      <c r="AK977" s="197"/>
      <c r="AL977" s="197"/>
      <c r="AM977" s="197"/>
      <c r="AN977" s="197"/>
      <c r="AO977" s="197"/>
    </row>
    <row r="978" spans="1:41" ht="12.75" customHeight="1" x14ac:dyDescent="0.25">
      <c r="A978" s="197"/>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c r="AA978" s="197"/>
      <c r="AB978" s="197"/>
      <c r="AC978" s="197"/>
      <c r="AD978" s="197"/>
      <c r="AE978" s="197"/>
      <c r="AF978" s="197"/>
      <c r="AG978" s="197"/>
      <c r="AH978" s="197"/>
      <c r="AI978" s="197"/>
      <c r="AJ978" s="197"/>
      <c r="AK978" s="197"/>
      <c r="AL978" s="197"/>
      <c r="AM978" s="197"/>
      <c r="AN978" s="197"/>
      <c r="AO978" s="197"/>
    </row>
    <row r="979" spans="1:41" ht="12.75" customHeight="1" x14ac:dyDescent="0.25">
      <c r="A979" s="197"/>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c r="AA979" s="197"/>
      <c r="AB979" s="197"/>
      <c r="AC979" s="197"/>
      <c r="AD979" s="197"/>
      <c r="AE979" s="197"/>
      <c r="AF979" s="197"/>
      <c r="AG979" s="197"/>
      <c r="AH979" s="197"/>
      <c r="AI979" s="197"/>
      <c r="AJ979" s="197"/>
      <c r="AK979" s="197"/>
      <c r="AL979" s="197"/>
      <c r="AM979" s="197"/>
      <c r="AN979" s="197"/>
      <c r="AO979" s="197"/>
    </row>
    <row r="980" spans="1:41" ht="12.75" customHeight="1" x14ac:dyDescent="0.25">
      <c r="A980" s="197"/>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c r="AA980" s="197"/>
      <c r="AB980" s="197"/>
      <c r="AC980" s="197"/>
      <c r="AD980" s="197"/>
      <c r="AE980" s="197"/>
      <c r="AF980" s="197"/>
      <c r="AG980" s="197"/>
      <c r="AH980" s="197"/>
      <c r="AI980" s="197"/>
      <c r="AJ980" s="197"/>
      <c r="AK980" s="197"/>
      <c r="AL980" s="197"/>
      <c r="AM980" s="197"/>
      <c r="AN980" s="197"/>
      <c r="AO980" s="197"/>
    </row>
    <row r="981" spans="1:41" ht="12.75" customHeight="1" x14ac:dyDescent="0.25">
      <c r="A981" s="197"/>
      <c r="B981" s="197"/>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c r="AA981" s="197"/>
      <c r="AB981" s="197"/>
      <c r="AC981" s="197"/>
      <c r="AD981" s="197"/>
      <c r="AE981" s="197"/>
      <c r="AF981" s="197"/>
      <c r="AG981" s="197"/>
      <c r="AH981" s="197"/>
      <c r="AI981" s="197"/>
      <c r="AJ981" s="197"/>
      <c r="AK981" s="197"/>
      <c r="AL981" s="197"/>
      <c r="AM981" s="197"/>
      <c r="AN981" s="197"/>
      <c r="AO981" s="197"/>
    </row>
    <row r="982" spans="1:41" ht="12.75" customHeight="1" x14ac:dyDescent="0.25">
      <c r="A982" s="197"/>
      <c r="B982" s="197"/>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c r="AA982" s="197"/>
      <c r="AB982" s="197"/>
      <c r="AC982" s="197"/>
      <c r="AD982" s="197"/>
      <c r="AE982" s="197"/>
      <c r="AF982" s="197"/>
      <c r="AG982" s="197"/>
      <c r="AH982" s="197"/>
      <c r="AI982" s="197"/>
      <c r="AJ982" s="197"/>
      <c r="AK982" s="197"/>
      <c r="AL982" s="197"/>
      <c r="AM982" s="197"/>
      <c r="AN982" s="197"/>
      <c r="AO982" s="197"/>
    </row>
    <row r="983" spans="1:41" ht="12.75" customHeight="1" x14ac:dyDescent="0.25">
      <c r="A983" s="197"/>
      <c r="B983" s="197"/>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c r="AA983" s="197"/>
      <c r="AB983" s="197"/>
      <c r="AC983" s="197"/>
      <c r="AD983" s="197"/>
      <c r="AE983" s="197"/>
      <c r="AF983" s="197"/>
      <c r="AG983" s="197"/>
      <c r="AH983" s="197"/>
      <c r="AI983" s="197"/>
      <c r="AJ983" s="197"/>
      <c r="AK983" s="197"/>
      <c r="AL983" s="197"/>
      <c r="AM983" s="197"/>
      <c r="AN983" s="197"/>
      <c r="AO983" s="197"/>
    </row>
    <row r="984" spans="1:41" ht="12.75" customHeight="1" x14ac:dyDescent="0.25">
      <c r="A984" s="197"/>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c r="AA984" s="197"/>
      <c r="AB984" s="197"/>
      <c r="AC984" s="197"/>
      <c r="AD984" s="197"/>
      <c r="AE984" s="197"/>
      <c r="AF984" s="197"/>
      <c r="AG984" s="197"/>
      <c r="AH984" s="197"/>
      <c r="AI984" s="197"/>
      <c r="AJ984" s="197"/>
      <c r="AK984" s="197"/>
      <c r="AL984" s="197"/>
      <c r="AM984" s="197"/>
      <c r="AN984" s="197"/>
      <c r="AO984" s="197"/>
    </row>
    <row r="985" spans="1:41" ht="12.75" customHeight="1" x14ac:dyDescent="0.25">
      <c r="A985" s="197"/>
      <c r="B985" s="197"/>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c r="AA985" s="197"/>
      <c r="AB985" s="197"/>
      <c r="AC985" s="197"/>
      <c r="AD985" s="197"/>
      <c r="AE985" s="197"/>
      <c r="AF985" s="197"/>
      <c r="AG985" s="197"/>
      <c r="AH985" s="197"/>
      <c r="AI985" s="197"/>
      <c r="AJ985" s="197"/>
      <c r="AK985" s="197"/>
      <c r="AL985" s="197"/>
      <c r="AM985" s="197"/>
      <c r="AN985" s="197"/>
      <c r="AO985" s="197"/>
    </row>
    <row r="986" spans="1:41" ht="12.75" customHeight="1" x14ac:dyDescent="0.25">
      <c r="A986" s="197"/>
      <c r="B986" s="197"/>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c r="AA986" s="197"/>
      <c r="AB986" s="197"/>
      <c r="AC986" s="197"/>
      <c r="AD986" s="197"/>
      <c r="AE986" s="197"/>
      <c r="AF986" s="197"/>
      <c r="AG986" s="197"/>
      <c r="AH986" s="197"/>
      <c r="AI986" s="197"/>
      <c r="AJ986" s="197"/>
      <c r="AK986" s="197"/>
      <c r="AL986" s="197"/>
      <c r="AM986" s="197"/>
      <c r="AN986" s="197"/>
      <c r="AO986" s="197"/>
    </row>
    <row r="987" spans="1:41" ht="12.75" customHeight="1" x14ac:dyDescent="0.25">
      <c r="A987" s="197"/>
      <c r="B987" s="197"/>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c r="AA987" s="197"/>
      <c r="AB987" s="197"/>
      <c r="AC987" s="197"/>
      <c r="AD987" s="197"/>
      <c r="AE987" s="197"/>
      <c r="AF987" s="197"/>
      <c r="AG987" s="197"/>
      <c r="AH987" s="197"/>
      <c r="AI987" s="197"/>
      <c r="AJ987" s="197"/>
      <c r="AK987" s="197"/>
      <c r="AL987" s="197"/>
      <c r="AM987" s="197"/>
      <c r="AN987" s="197"/>
      <c r="AO987" s="197"/>
    </row>
    <row r="988" spans="1:41" ht="12.75" customHeight="1" x14ac:dyDescent="0.25">
      <c r="A988" s="197"/>
      <c r="B988" s="197"/>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c r="AA988" s="197"/>
      <c r="AB988" s="197"/>
      <c r="AC988" s="197"/>
      <c r="AD988" s="197"/>
      <c r="AE988" s="197"/>
      <c r="AF988" s="197"/>
      <c r="AG988" s="197"/>
      <c r="AH988" s="197"/>
      <c r="AI988" s="197"/>
      <c r="AJ988" s="197"/>
      <c r="AK988" s="197"/>
      <c r="AL988" s="197"/>
      <c r="AM988" s="197"/>
      <c r="AN988" s="197"/>
      <c r="AO988" s="197"/>
    </row>
    <row r="989" spans="1:41" ht="12.75" customHeight="1" x14ac:dyDescent="0.25">
      <c r="A989" s="197"/>
      <c r="B989" s="197"/>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c r="AA989" s="197"/>
      <c r="AB989" s="197"/>
      <c r="AC989" s="197"/>
      <c r="AD989" s="197"/>
      <c r="AE989" s="197"/>
      <c r="AF989" s="197"/>
      <c r="AG989" s="197"/>
      <c r="AH989" s="197"/>
      <c r="AI989" s="197"/>
      <c r="AJ989" s="197"/>
      <c r="AK989" s="197"/>
      <c r="AL989" s="197"/>
      <c r="AM989" s="197"/>
      <c r="AN989" s="197"/>
      <c r="AO989" s="197"/>
    </row>
    <row r="990" spans="1:41" ht="12.75" customHeight="1" x14ac:dyDescent="0.25">
      <c r="A990" s="197"/>
      <c r="B990" s="197"/>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c r="AA990" s="197"/>
      <c r="AB990" s="197"/>
      <c r="AC990" s="197"/>
      <c r="AD990" s="197"/>
      <c r="AE990" s="197"/>
      <c r="AF990" s="197"/>
      <c r="AG990" s="197"/>
      <c r="AH990" s="197"/>
      <c r="AI990" s="197"/>
      <c r="AJ990" s="197"/>
      <c r="AK990" s="197"/>
      <c r="AL990" s="197"/>
      <c r="AM990" s="197"/>
      <c r="AN990" s="197"/>
      <c r="AO990" s="197"/>
    </row>
    <row r="991" spans="1:41" ht="12.75" customHeight="1" x14ac:dyDescent="0.25">
      <c r="A991" s="197"/>
      <c r="B991" s="197"/>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c r="AA991" s="197"/>
      <c r="AB991" s="197"/>
      <c r="AC991" s="197"/>
      <c r="AD991" s="197"/>
      <c r="AE991" s="197"/>
      <c r="AF991" s="197"/>
      <c r="AG991" s="197"/>
      <c r="AH991" s="197"/>
      <c r="AI991" s="197"/>
      <c r="AJ991" s="197"/>
      <c r="AK991" s="197"/>
      <c r="AL991" s="197"/>
      <c r="AM991" s="197"/>
      <c r="AN991" s="197"/>
      <c r="AO991" s="197"/>
    </row>
    <row r="992" spans="1:41" ht="12.75" customHeight="1" x14ac:dyDescent="0.25">
      <c r="A992" s="197"/>
      <c r="B992" s="197"/>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c r="AA992" s="197"/>
      <c r="AB992" s="197"/>
      <c r="AC992" s="197"/>
      <c r="AD992" s="197"/>
      <c r="AE992" s="197"/>
      <c r="AF992" s="197"/>
      <c r="AG992" s="197"/>
      <c r="AH992" s="197"/>
      <c r="AI992" s="197"/>
      <c r="AJ992" s="197"/>
      <c r="AK992" s="197"/>
      <c r="AL992" s="197"/>
      <c r="AM992" s="197"/>
      <c r="AN992" s="197"/>
      <c r="AO992" s="197"/>
    </row>
    <row r="993" spans="1:41" ht="12.75" customHeight="1" x14ac:dyDescent="0.25">
      <c r="A993" s="197"/>
      <c r="B993" s="197"/>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c r="AA993" s="197"/>
      <c r="AB993" s="197"/>
      <c r="AC993" s="197"/>
      <c r="AD993" s="197"/>
      <c r="AE993" s="197"/>
      <c r="AF993" s="197"/>
      <c r="AG993" s="197"/>
      <c r="AH993" s="197"/>
      <c r="AI993" s="197"/>
      <c r="AJ993" s="197"/>
      <c r="AK993" s="197"/>
      <c r="AL993" s="197"/>
      <c r="AM993" s="197"/>
      <c r="AN993" s="197"/>
      <c r="AO993" s="197"/>
    </row>
    <row r="994" spans="1:41" ht="12.75" customHeight="1" x14ac:dyDescent="0.25">
      <c r="A994" s="197"/>
      <c r="B994" s="197"/>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c r="AA994" s="197"/>
      <c r="AB994" s="197"/>
      <c r="AC994" s="197"/>
      <c r="AD994" s="197"/>
      <c r="AE994" s="197"/>
      <c r="AF994" s="197"/>
      <c r="AG994" s="197"/>
      <c r="AH994" s="197"/>
      <c r="AI994" s="197"/>
      <c r="AJ994" s="197"/>
      <c r="AK994" s="197"/>
      <c r="AL994" s="197"/>
      <c r="AM994" s="197"/>
      <c r="AN994" s="197"/>
      <c r="AO994" s="197"/>
    </row>
    <row r="995" spans="1:41" ht="12.75" customHeight="1" x14ac:dyDescent="0.25">
      <c r="A995" s="197"/>
      <c r="B995" s="197"/>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c r="AA995" s="197"/>
      <c r="AB995" s="197"/>
      <c r="AC995" s="197"/>
      <c r="AD995" s="197"/>
      <c r="AE995" s="197"/>
      <c r="AF995" s="197"/>
      <c r="AG995" s="197"/>
      <c r="AH995" s="197"/>
      <c r="AI995" s="197"/>
      <c r="AJ995" s="197"/>
      <c r="AK995" s="197"/>
      <c r="AL995" s="197"/>
      <c r="AM995" s="197"/>
      <c r="AN995" s="197"/>
      <c r="AO995" s="197"/>
    </row>
    <row r="996" spans="1:41" ht="12.75" customHeight="1" x14ac:dyDescent="0.25">
      <c r="A996" s="197"/>
      <c r="B996" s="197"/>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c r="AA996" s="197"/>
      <c r="AB996" s="197"/>
      <c r="AC996" s="197"/>
      <c r="AD996" s="197"/>
      <c r="AE996" s="197"/>
      <c r="AF996" s="197"/>
      <c r="AG996" s="197"/>
      <c r="AH996" s="197"/>
      <c r="AI996" s="197"/>
      <c r="AJ996" s="197"/>
      <c r="AK996" s="197"/>
      <c r="AL996" s="197"/>
      <c r="AM996" s="197"/>
      <c r="AN996" s="197"/>
      <c r="AO996" s="197"/>
    </row>
    <row r="997" spans="1:41" ht="12.75" customHeight="1" x14ac:dyDescent="0.25">
      <c r="A997" s="197"/>
      <c r="B997" s="197"/>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c r="AA997" s="197"/>
      <c r="AB997" s="197"/>
      <c r="AC997" s="197"/>
      <c r="AD997" s="197"/>
      <c r="AE997" s="197"/>
      <c r="AF997" s="197"/>
      <c r="AG997" s="197"/>
      <c r="AH997" s="197"/>
      <c r="AI997" s="197"/>
      <c r="AJ997" s="197"/>
      <c r="AK997" s="197"/>
      <c r="AL997" s="197"/>
      <c r="AM997" s="197"/>
      <c r="AN997" s="197"/>
      <c r="AO997" s="197"/>
    </row>
    <row r="998" spans="1:41" ht="12.75" customHeight="1" x14ac:dyDescent="0.25">
      <c r="A998" s="197"/>
      <c r="B998" s="197"/>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c r="AA998" s="197"/>
      <c r="AB998" s="197"/>
      <c r="AC998" s="197"/>
      <c r="AD998" s="197"/>
      <c r="AE998" s="197"/>
      <c r="AF998" s="197"/>
      <c r="AG998" s="197"/>
      <c r="AH998" s="197"/>
      <c r="AI998" s="197"/>
      <c r="AJ998" s="197"/>
      <c r="AK998" s="197"/>
      <c r="AL998" s="197"/>
      <c r="AM998" s="197"/>
      <c r="AN998" s="197"/>
      <c r="AO998" s="197"/>
    </row>
    <row r="999" spans="1:41" ht="12.75" customHeight="1" x14ac:dyDescent="0.25">
      <c r="A999" s="197"/>
      <c r="B999" s="197"/>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c r="AA999" s="197"/>
      <c r="AB999" s="197"/>
      <c r="AC999" s="197"/>
      <c r="AD999" s="197"/>
      <c r="AE999" s="197"/>
      <c r="AF999" s="197"/>
      <c r="AG999" s="197"/>
      <c r="AH999" s="197"/>
      <c r="AI999" s="197"/>
      <c r="AJ999" s="197"/>
      <c r="AK999" s="197"/>
      <c r="AL999" s="197"/>
      <c r="AM999" s="197"/>
      <c r="AN999" s="197"/>
      <c r="AO999" s="197"/>
    </row>
    <row r="1000" spans="1:41" ht="12.75" customHeight="1" x14ac:dyDescent="0.25">
      <c r="A1000" s="197"/>
      <c r="B1000" s="197"/>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c r="AA1000" s="197"/>
      <c r="AB1000" s="197"/>
      <c r="AC1000" s="197"/>
      <c r="AD1000" s="197"/>
      <c r="AE1000" s="197"/>
      <c r="AF1000" s="197"/>
      <c r="AG1000" s="197"/>
      <c r="AH1000" s="197"/>
      <c r="AI1000" s="197"/>
      <c r="AJ1000" s="197"/>
      <c r="AK1000" s="197"/>
      <c r="AL1000" s="197"/>
      <c r="AM1000" s="197"/>
      <c r="AN1000" s="197"/>
      <c r="AO1000" s="197"/>
    </row>
  </sheetData>
  <autoFilter ref="A1:AO3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143">
    <mergeCell ref="A37:AN37"/>
    <mergeCell ref="A31:AO31"/>
    <mergeCell ref="A32:AO32"/>
    <mergeCell ref="A33:AO33"/>
    <mergeCell ref="A34:AO34"/>
    <mergeCell ref="A35:AO35"/>
    <mergeCell ref="A36:AO36"/>
    <mergeCell ref="N24:N26"/>
    <mergeCell ref="O24:O26"/>
    <mergeCell ref="A27:AO27"/>
    <mergeCell ref="A28:AO28"/>
    <mergeCell ref="A29:AO29"/>
    <mergeCell ref="A30:AO30"/>
    <mergeCell ref="H24:H26"/>
    <mergeCell ref="I24:I26"/>
    <mergeCell ref="J24:J26"/>
    <mergeCell ref="K24:K26"/>
    <mergeCell ref="L24:L26"/>
    <mergeCell ref="M24:M26"/>
    <mergeCell ref="A24:A26"/>
    <mergeCell ref="B24:B26"/>
    <mergeCell ref="C24:C26"/>
    <mergeCell ref="D24:D26"/>
    <mergeCell ref="E24:E26"/>
    <mergeCell ref="F24:F26"/>
    <mergeCell ref="G24:G26"/>
    <mergeCell ref="F22:F23"/>
    <mergeCell ref="H22:H23"/>
    <mergeCell ref="K19:K21"/>
    <mergeCell ref="L19:L21"/>
    <mergeCell ref="M19:M21"/>
    <mergeCell ref="N19:N21"/>
    <mergeCell ref="O19:O21"/>
    <mergeCell ref="A22:A23"/>
    <mergeCell ref="B22:B23"/>
    <mergeCell ref="C22:C23"/>
    <mergeCell ref="D22:D23"/>
    <mergeCell ref="E22:E23"/>
    <mergeCell ref="M22:M23"/>
    <mergeCell ref="N22:N23"/>
    <mergeCell ref="O22:O23"/>
    <mergeCell ref="I22:I23"/>
    <mergeCell ref="J22:J23"/>
    <mergeCell ref="K22:K23"/>
    <mergeCell ref="L22:L23"/>
    <mergeCell ref="A19:A21"/>
    <mergeCell ref="B19:B21"/>
    <mergeCell ref="C19:C21"/>
    <mergeCell ref="D19:D21"/>
    <mergeCell ref="E19:E21"/>
    <mergeCell ref="F19:F21"/>
    <mergeCell ref="H19:H21"/>
    <mergeCell ref="I19:I21"/>
    <mergeCell ref="J19:J21"/>
    <mergeCell ref="M14:M16"/>
    <mergeCell ref="N14:N16"/>
    <mergeCell ref="O14:O16"/>
    <mergeCell ref="A17:A18"/>
    <mergeCell ref="B17:B18"/>
    <mergeCell ref="C17:C18"/>
    <mergeCell ref="D17:D18"/>
    <mergeCell ref="E17:E18"/>
    <mergeCell ref="F17:F18"/>
    <mergeCell ref="H17:H18"/>
    <mergeCell ref="O17:O18"/>
    <mergeCell ref="I17:I18"/>
    <mergeCell ref="J17:J18"/>
    <mergeCell ref="K17:K18"/>
    <mergeCell ref="L17:L18"/>
    <mergeCell ref="M17:M18"/>
    <mergeCell ref="N17:N18"/>
    <mergeCell ref="M11:M13"/>
    <mergeCell ref="N11:N13"/>
    <mergeCell ref="O11:O13"/>
    <mergeCell ref="A14:A16"/>
    <mergeCell ref="B14:B16"/>
    <mergeCell ref="C14:C16"/>
    <mergeCell ref="D14:D16"/>
    <mergeCell ref="E14:E16"/>
    <mergeCell ref="F14:F16"/>
    <mergeCell ref="H14:H16"/>
    <mergeCell ref="G11:G23"/>
    <mergeCell ref="H11:H13"/>
    <mergeCell ref="I11:I13"/>
    <mergeCell ref="J11:J13"/>
    <mergeCell ref="K11:K13"/>
    <mergeCell ref="L11:L13"/>
    <mergeCell ref="I14:I16"/>
    <mergeCell ref="J14:J16"/>
    <mergeCell ref="K14:K16"/>
    <mergeCell ref="L14:L16"/>
    <mergeCell ref="A11:A13"/>
    <mergeCell ref="B11:B13"/>
    <mergeCell ref="C11:C13"/>
    <mergeCell ref="D11:D13"/>
    <mergeCell ref="E11:E13"/>
    <mergeCell ref="F11:F13"/>
    <mergeCell ref="AJ5:AJ6"/>
    <mergeCell ref="AK5:AK6"/>
    <mergeCell ref="AL5:AL6"/>
    <mergeCell ref="AM5:AM6"/>
    <mergeCell ref="AN5:AN6"/>
    <mergeCell ref="AO5:AO6"/>
    <mergeCell ref="AD5:AD6"/>
    <mergeCell ref="AE5:AE6"/>
    <mergeCell ref="AF5:AF6"/>
    <mergeCell ref="AG5:AG6"/>
    <mergeCell ref="AH5:AH6"/>
    <mergeCell ref="AI5:AI6"/>
    <mergeCell ref="X5:X6"/>
    <mergeCell ref="Y5:Y6"/>
    <mergeCell ref="Z5:Z6"/>
    <mergeCell ref="AA5:AA6"/>
    <mergeCell ref="AB5:AB6"/>
    <mergeCell ref="AC5:AC6"/>
    <mergeCell ref="R5:R6"/>
    <mergeCell ref="S5:S6"/>
    <mergeCell ref="T5:T6"/>
    <mergeCell ref="U5:U6"/>
    <mergeCell ref="AC4:AO4"/>
    <mergeCell ref="A5:A6"/>
    <mergeCell ref="B5:E5"/>
    <mergeCell ref="F5:F6"/>
    <mergeCell ref="G5:G6"/>
    <mergeCell ref="H5:H6"/>
    <mergeCell ref="I5:I6"/>
    <mergeCell ref="J5:J6"/>
    <mergeCell ref="A1:AO1"/>
    <mergeCell ref="A2:L2"/>
    <mergeCell ref="M2:AE2"/>
    <mergeCell ref="AF2:AO3"/>
    <mergeCell ref="A3:L3"/>
    <mergeCell ref="M3:AE3"/>
    <mergeCell ref="V5:V6"/>
    <mergeCell ref="W5:W6"/>
    <mergeCell ref="K5:L5"/>
    <mergeCell ref="M5:M6"/>
    <mergeCell ref="N5:N6"/>
    <mergeCell ref="O5:O6"/>
    <mergeCell ref="P5:P6"/>
    <mergeCell ref="Q5:Q6"/>
    <mergeCell ref="A4:O4"/>
    <mergeCell ref="P4:AA4"/>
  </mergeCells>
  <pageMargins left="0.7" right="0.7" top="0.75" bottom="0.75" header="0" footer="0"/>
  <pageSetup orientation="landscape" r:id="rId1"/>
  <headerFooter>
    <oddFooter>&amp;LFR.EM.012&amp;C                                                                                                            &amp;RVersión 06_15/02/2018</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4"/>
  <sheetViews>
    <sheetView zoomScale="70" zoomScaleNormal="70" zoomScalePageLayoutView="40" workbookViewId="0">
      <selection activeCell="A24" sqref="A24:AN24"/>
    </sheetView>
  </sheetViews>
  <sheetFormatPr baseColWidth="10" defaultColWidth="6.7109375" defaultRowHeight="12.75" x14ac:dyDescent="0.2"/>
  <cols>
    <col min="1" max="1" width="3.7109375" style="1" customWidth="1"/>
    <col min="2" max="2" width="5" style="1" customWidth="1"/>
    <col min="3" max="5" width="4.7109375" style="1" customWidth="1"/>
    <col min="6" max="6" width="24.42578125" style="1" customWidth="1"/>
    <col min="7" max="7" width="28" style="1" customWidth="1"/>
    <col min="8" max="8" width="32.85546875" style="1" customWidth="1"/>
    <col min="9" max="9" width="13.7109375" style="1" customWidth="1"/>
    <col min="10" max="11" width="6.140625" style="1" customWidth="1"/>
    <col min="12" max="12" width="7.7109375" style="1" customWidth="1"/>
    <col min="13" max="13" width="9.5703125" style="1" customWidth="1"/>
    <col min="14" max="14" width="21.42578125" style="1" customWidth="1"/>
    <col min="15" max="15" width="20.140625" style="1" customWidth="1"/>
    <col min="16" max="17" width="6.7109375" style="1"/>
    <col min="18" max="18" width="7.85546875" style="1" customWidth="1"/>
    <col min="19" max="19" width="6.7109375" style="1"/>
    <col min="20" max="20" width="8.28515625" style="1" customWidth="1"/>
    <col min="21" max="21" width="11.42578125" style="1" bestFit="1" customWidth="1"/>
    <col min="22" max="23" width="6.7109375" style="1"/>
    <col min="24" max="24" width="13.42578125" style="1" bestFit="1" customWidth="1"/>
    <col min="25" max="26" width="6.7109375" style="1"/>
    <col min="27" max="27" width="13.42578125" style="1" bestFit="1" customWidth="1"/>
    <col min="28" max="28" width="11.42578125" style="1" customWidth="1"/>
    <col min="29" max="16384" width="6.7109375" style="1"/>
  </cols>
  <sheetData>
    <row r="1" spans="1:40" x14ac:dyDescent="0.2">
      <c r="A1" s="332" t="s">
        <v>12</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4"/>
    </row>
    <row r="2" spans="1:40" x14ac:dyDescent="0.2">
      <c r="A2" s="335"/>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7"/>
    </row>
    <row r="3" spans="1:40" x14ac:dyDescent="0.2">
      <c r="A3" s="20"/>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21"/>
    </row>
    <row r="4" spans="1:40" ht="13.5" thickBot="1" x14ac:dyDescent="0.2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4"/>
    </row>
    <row r="5" spans="1:40" x14ac:dyDescent="0.2">
      <c r="A5" s="404" t="s">
        <v>93</v>
      </c>
      <c r="B5" s="338"/>
      <c r="C5" s="338"/>
      <c r="D5" s="338"/>
      <c r="E5" s="338"/>
      <c r="F5" s="338"/>
      <c r="G5" s="338"/>
      <c r="H5" s="338"/>
      <c r="I5" s="338"/>
      <c r="J5" s="338"/>
      <c r="K5" s="338"/>
      <c r="L5" s="338"/>
      <c r="M5" s="338" t="s">
        <v>504</v>
      </c>
      <c r="N5" s="338"/>
      <c r="O5" s="338"/>
      <c r="P5" s="338"/>
      <c r="Q5" s="338"/>
      <c r="R5" s="338"/>
      <c r="S5" s="338"/>
      <c r="T5" s="338"/>
      <c r="U5" s="338"/>
      <c r="V5" s="338"/>
      <c r="W5" s="338"/>
      <c r="X5" s="338"/>
      <c r="Y5" s="338"/>
      <c r="Z5" s="338"/>
      <c r="AA5" s="338"/>
      <c r="AB5" s="338"/>
      <c r="AC5" s="338"/>
      <c r="AD5" s="338"/>
      <c r="AE5" s="343" t="s">
        <v>505</v>
      </c>
      <c r="AF5" s="344"/>
      <c r="AG5" s="344"/>
      <c r="AH5" s="344"/>
      <c r="AI5" s="344"/>
      <c r="AJ5" s="344"/>
      <c r="AK5" s="344"/>
      <c r="AL5" s="344"/>
      <c r="AM5" s="344"/>
      <c r="AN5" s="361"/>
    </row>
    <row r="6" spans="1:40" x14ac:dyDescent="0.2">
      <c r="A6" s="496" t="s">
        <v>506</v>
      </c>
      <c r="B6" s="340"/>
      <c r="C6" s="340"/>
      <c r="D6" s="340"/>
      <c r="E6" s="340"/>
      <c r="F6" s="340"/>
      <c r="G6" s="340"/>
      <c r="H6" s="340"/>
      <c r="I6" s="340"/>
      <c r="J6" s="340"/>
      <c r="K6" s="340"/>
      <c r="L6" s="341"/>
      <c r="M6" s="342" t="s">
        <v>507</v>
      </c>
      <c r="N6" s="342"/>
      <c r="O6" s="342"/>
      <c r="P6" s="342"/>
      <c r="Q6" s="342"/>
      <c r="R6" s="342"/>
      <c r="S6" s="342"/>
      <c r="T6" s="342"/>
      <c r="U6" s="342"/>
      <c r="V6" s="342"/>
      <c r="W6" s="342"/>
      <c r="X6" s="342"/>
      <c r="Y6" s="342"/>
      <c r="Z6" s="342"/>
      <c r="AA6" s="342"/>
      <c r="AB6" s="342"/>
      <c r="AC6" s="342"/>
      <c r="AD6" s="342"/>
      <c r="AE6" s="346"/>
      <c r="AF6" s="347"/>
      <c r="AG6" s="347"/>
      <c r="AH6" s="347"/>
      <c r="AI6" s="347"/>
      <c r="AJ6" s="347"/>
      <c r="AK6" s="347"/>
      <c r="AL6" s="347"/>
      <c r="AM6" s="347"/>
      <c r="AN6" s="495"/>
    </row>
    <row r="7" spans="1:40" x14ac:dyDescent="0.2">
      <c r="A7" s="428" t="s">
        <v>13</v>
      </c>
      <c r="B7" s="330"/>
      <c r="C7" s="330"/>
      <c r="D7" s="330"/>
      <c r="E7" s="330"/>
      <c r="F7" s="330"/>
      <c r="G7" s="330"/>
      <c r="H7" s="330"/>
      <c r="I7" s="330"/>
      <c r="J7" s="330"/>
      <c r="K7" s="330"/>
      <c r="L7" s="330"/>
      <c r="M7" s="330"/>
      <c r="N7" s="330"/>
      <c r="O7" s="330"/>
      <c r="P7" s="349" t="s">
        <v>24</v>
      </c>
      <c r="Q7" s="349"/>
      <c r="R7" s="349"/>
      <c r="S7" s="349"/>
      <c r="T7" s="349"/>
      <c r="U7" s="349"/>
      <c r="V7" s="349"/>
      <c r="W7" s="349"/>
      <c r="X7" s="349"/>
      <c r="Y7" s="349"/>
      <c r="Z7" s="349"/>
      <c r="AA7" s="349"/>
      <c r="AB7" s="492" t="s">
        <v>26</v>
      </c>
      <c r="AC7" s="493"/>
      <c r="AD7" s="493"/>
      <c r="AE7" s="493"/>
      <c r="AF7" s="493"/>
      <c r="AG7" s="493"/>
      <c r="AH7" s="493"/>
      <c r="AI7" s="493"/>
      <c r="AJ7" s="493"/>
      <c r="AK7" s="493"/>
      <c r="AL7" s="493"/>
      <c r="AM7" s="493"/>
      <c r="AN7" s="494"/>
    </row>
    <row r="8" spans="1:40" ht="25.5" customHeight="1" x14ac:dyDescent="0.2">
      <c r="A8" s="428" t="s">
        <v>14</v>
      </c>
      <c r="B8" s="331" t="s">
        <v>15</v>
      </c>
      <c r="C8" s="331"/>
      <c r="D8" s="331"/>
      <c r="E8" s="331"/>
      <c r="F8" s="330" t="s">
        <v>16</v>
      </c>
      <c r="G8" s="330" t="s">
        <v>18</v>
      </c>
      <c r="H8" s="330" t="s">
        <v>17</v>
      </c>
      <c r="I8" s="330" t="s">
        <v>22</v>
      </c>
      <c r="J8" s="330" t="s">
        <v>19</v>
      </c>
      <c r="K8" s="330" t="s">
        <v>20</v>
      </c>
      <c r="L8" s="330"/>
      <c r="M8" s="330" t="s">
        <v>21</v>
      </c>
      <c r="N8" s="330" t="s">
        <v>23</v>
      </c>
      <c r="O8" s="330" t="s">
        <v>25</v>
      </c>
      <c r="P8" s="486" t="s">
        <v>0</v>
      </c>
      <c r="Q8" s="486" t="s">
        <v>1</v>
      </c>
      <c r="R8" s="486" t="s">
        <v>2</v>
      </c>
      <c r="S8" s="486" t="s">
        <v>3</v>
      </c>
      <c r="T8" s="486" t="s">
        <v>4</v>
      </c>
      <c r="U8" s="486" t="s">
        <v>5</v>
      </c>
      <c r="V8" s="486" t="s">
        <v>6</v>
      </c>
      <c r="W8" s="486" t="s">
        <v>7</v>
      </c>
      <c r="X8" s="486" t="s">
        <v>8</v>
      </c>
      <c r="Y8" s="486" t="s">
        <v>9</v>
      </c>
      <c r="Z8" s="486" t="s">
        <v>10</v>
      </c>
      <c r="AA8" s="486" t="s">
        <v>11</v>
      </c>
      <c r="AB8" s="373" t="s">
        <v>98</v>
      </c>
      <c r="AC8" s="372" t="s">
        <v>0</v>
      </c>
      <c r="AD8" s="372" t="s">
        <v>1</v>
      </c>
      <c r="AE8" s="372" t="s">
        <v>2</v>
      </c>
      <c r="AF8" s="372" t="s">
        <v>3</v>
      </c>
      <c r="AG8" s="372" t="s">
        <v>4</v>
      </c>
      <c r="AH8" s="372" t="s">
        <v>5</v>
      </c>
      <c r="AI8" s="372" t="s">
        <v>6</v>
      </c>
      <c r="AJ8" s="372" t="s">
        <v>7</v>
      </c>
      <c r="AK8" s="372" t="s">
        <v>8</v>
      </c>
      <c r="AL8" s="372" t="s">
        <v>9</v>
      </c>
      <c r="AM8" s="372" t="s">
        <v>10</v>
      </c>
      <c r="AN8" s="479" t="s">
        <v>11</v>
      </c>
    </row>
    <row r="9" spans="1:40" ht="13.5" thickBot="1" x14ac:dyDescent="0.25">
      <c r="A9" s="428"/>
      <c r="B9" s="267">
        <v>1</v>
      </c>
      <c r="C9" s="267">
        <v>2</v>
      </c>
      <c r="D9" s="267">
        <v>3</v>
      </c>
      <c r="E9" s="267">
        <v>4</v>
      </c>
      <c r="F9" s="330"/>
      <c r="G9" s="330"/>
      <c r="H9" s="330"/>
      <c r="I9" s="330"/>
      <c r="J9" s="330"/>
      <c r="K9" s="267" t="s">
        <v>39</v>
      </c>
      <c r="L9" s="267" t="s">
        <v>38</v>
      </c>
      <c r="M9" s="330"/>
      <c r="N9" s="330"/>
      <c r="O9" s="330"/>
      <c r="P9" s="577"/>
      <c r="Q9" s="577"/>
      <c r="R9" s="577"/>
      <c r="S9" s="577"/>
      <c r="T9" s="577"/>
      <c r="U9" s="577"/>
      <c r="V9" s="577"/>
      <c r="W9" s="577"/>
      <c r="X9" s="577"/>
      <c r="Y9" s="577"/>
      <c r="Z9" s="577"/>
      <c r="AA9" s="577"/>
      <c r="AB9" s="578"/>
      <c r="AC9" s="373"/>
      <c r="AD9" s="373"/>
      <c r="AE9" s="373"/>
      <c r="AF9" s="373"/>
      <c r="AG9" s="373"/>
      <c r="AH9" s="373"/>
      <c r="AI9" s="373"/>
      <c r="AJ9" s="373"/>
      <c r="AK9" s="373"/>
      <c r="AL9" s="373"/>
      <c r="AM9" s="373"/>
      <c r="AN9" s="480"/>
    </row>
    <row r="10" spans="1:40" ht="51" x14ac:dyDescent="0.2">
      <c r="A10" s="281">
        <v>1</v>
      </c>
      <c r="B10" s="282" t="s">
        <v>176</v>
      </c>
      <c r="C10" s="282"/>
      <c r="D10" s="282"/>
      <c r="E10" s="282"/>
      <c r="F10" s="282" t="s">
        <v>508</v>
      </c>
      <c r="G10" s="282" t="s">
        <v>509</v>
      </c>
      <c r="H10" s="282" t="s">
        <v>510</v>
      </c>
      <c r="I10" s="282" t="s">
        <v>511</v>
      </c>
      <c r="J10" s="283">
        <v>0.8</v>
      </c>
      <c r="K10" s="282" t="s">
        <v>512</v>
      </c>
      <c r="L10" s="282" t="s">
        <v>513</v>
      </c>
      <c r="M10" s="282" t="s">
        <v>46</v>
      </c>
      <c r="N10" s="282" t="s">
        <v>514</v>
      </c>
      <c r="O10" s="284" t="s">
        <v>515</v>
      </c>
      <c r="P10" s="285" t="s">
        <v>28</v>
      </c>
      <c r="Q10" s="286" t="s">
        <v>28</v>
      </c>
      <c r="R10" s="287">
        <f>(98/135)</f>
        <v>0.72592592592592597</v>
      </c>
      <c r="S10" s="286" t="s">
        <v>28</v>
      </c>
      <c r="T10" s="286" t="s">
        <v>28</v>
      </c>
      <c r="U10" s="287">
        <f>(100/135)</f>
        <v>0.7407407407407407</v>
      </c>
      <c r="V10" s="286" t="s">
        <v>28</v>
      </c>
      <c r="W10" s="286" t="s">
        <v>28</v>
      </c>
      <c r="X10" s="287">
        <f>(101/135)</f>
        <v>0.74814814814814812</v>
      </c>
      <c r="Y10" s="286" t="s">
        <v>28</v>
      </c>
      <c r="Z10" s="286" t="s">
        <v>28</v>
      </c>
      <c r="AA10" s="287">
        <f>(132/135)</f>
        <v>0.97777777777777775</v>
      </c>
      <c r="AB10" s="288">
        <f>AVERAGE(GT!R10,GT!U10,GT!X10,GT!AA10)</f>
        <v>0.79814814814814816</v>
      </c>
      <c r="AC10" s="286" t="s">
        <v>28</v>
      </c>
      <c r="AD10" s="286" t="s">
        <v>28</v>
      </c>
      <c r="AE10" s="289"/>
      <c r="AF10" s="286" t="s">
        <v>28</v>
      </c>
      <c r="AG10" s="286" t="s">
        <v>28</v>
      </c>
      <c r="AH10" s="289"/>
      <c r="AI10" s="286" t="s">
        <v>28</v>
      </c>
      <c r="AJ10" s="286" t="s">
        <v>28</v>
      </c>
      <c r="AK10" s="289"/>
      <c r="AL10" s="286" t="s">
        <v>28</v>
      </c>
      <c r="AM10" s="286" t="s">
        <v>28</v>
      </c>
      <c r="AN10" s="290"/>
    </row>
    <row r="11" spans="1:40" ht="54.75" customHeight="1" x14ac:dyDescent="0.2">
      <c r="A11" s="291">
        <v>2</v>
      </c>
      <c r="B11" s="292" t="s">
        <v>176</v>
      </c>
      <c r="C11" s="292"/>
      <c r="D11" s="292"/>
      <c r="E11" s="292"/>
      <c r="F11" s="292" t="s">
        <v>516</v>
      </c>
      <c r="G11" s="292" t="s">
        <v>517</v>
      </c>
      <c r="H11" s="292" t="s">
        <v>518</v>
      </c>
      <c r="I11" s="292" t="s">
        <v>511</v>
      </c>
      <c r="J11" s="292" t="s">
        <v>519</v>
      </c>
      <c r="K11" s="292" t="s">
        <v>520</v>
      </c>
      <c r="L11" s="292" t="s">
        <v>521</v>
      </c>
      <c r="M11" s="292" t="s">
        <v>522</v>
      </c>
      <c r="N11" s="292" t="s">
        <v>523</v>
      </c>
      <c r="O11" s="284" t="s">
        <v>515</v>
      </c>
      <c r="P11" s="293" t="s">
        <v>28</v>
      </c>
      <c r="Q11" s="294" t="s">
        <v>28</v>
      </c>
      <c r="R11" s="295">
        <f>12/10</f>
        <v>1.2</v>
      </c>
      <c r="S11" s="294" t="s">
        <v>28</v>
      </c>
      <c r="T11" s="294" t="s">
        <v>28</v>
      </c>
      <c r="U11" s="295">
        <v>0.35</v>
      </c>
      <c r="V11" s="294" t="s">
        <v>28</v>
      </c>
      <c r="W11" s="294" t="s">
        <v>28</v>
      </c>
      <c r="X11" s="295">
        <v>0.55000000000000004</v>
      </c>
      <c r="Y11" s="294" t="s">
        <v>28</v>
      </c>
      <c r="Z11" s="294" t="s">
        <v>28</v>
      </c>
      <c r="AA11" s="295">
        <v>0.9</v>
      </c>
      <c r="AB11" s="296">
        <f>AVERAGE(GT!R11,GT!U11,GT!X11,GT!AA11)</f>
        <v>0.74999999999999989</v>
      </c>
      <c r="AC11" s="294" t="s">
        <v>28</v>
      </c>
      <c r="AD11" s="294" t="s">
        <v>28</v>
      </c>
      <c r="AE11" s="297"/>
      <c r="AF11" s="294" t="s">
        <v>28</v>
      </c>
      <c r="AG11" s="294" t="s">
        <v>28</v>
      </c>
      <c r="AH11" s="297"/>
      <c r="AI11" s="294" t="s">
        <v>28</v>
      </c>
      <c r="AJ11" s="294" t="s">
        <v>28</v>
      </c>
      <c r="AK11" s="297"/>
      <c r="AL11" s="294" t="s">
        <v>28</v>
      </c>
      <c r="AM11" s="294" t="s">
        <v>28</v>
      </c>
      <c r="AN11" s="298"/>
    </row>
    <row r="12" spans="1:40" ht="38.25" x14ac:dyDescent="0.2">
      <c r="A12" s="291">
        <v>3</v>
      </c>
      <c r="B12" s="292" t="s">
        <v>176</v>
      </c>
      <c r="C12" s="292"/>
      <c r="D12" s="292"/>
      <c r="E12" s="292"/>
      <c r="F12" s="292" t="s">
        <v>524</v>
      </c>
      <c r="G12" s="292" t="s">
        <v>525</v>
      </c>
      <c r="H12" s="292" t="s">
        <v>526</v>
      </c>
      <c r="I12" s="292" t="s">
        <v>511</v>
      </c>
      <c r="J12" s="299">
        <v>0.9</v>
      </c>
      <c r="K12" s="299">
        <v>0.9</v>
      </c>
      <c r="L12" s="299">
        <v>0.95</v>
      </c>
      <c r="M12" s="292" t="s">
        <v>46</v>
      </c>
      <c r="N12" s="292" t="s">
        <v>527</v>
      </c>
      <c r="O12" s="284" t="s">
        <v>515</v>
      </c>
      <c r="P12" s="293" t="s">
        <v>28</v>
      </c>
      <c r="Q12" s="294" t="s">
        <v>28</v>
      </c>
      <c r="R12" s="295">
        <f>8/10</f>
        <v>0.8</v>
      </c>
      <c r="S12" s="294" t="s">
        <v>28</v>
      </c>
      <c r="T12" s="294" t="s">
        <v>28</v>
      </c>
      <c r="U12" s="295">
        <f>19/23</f>
        <v>0.82608695652173914</v>
      </c>
      <c r="V12" s="294" t="s">
        <v>28</v>
      </c>
      <c r="W12" s="294" t="s">
        <v>28</v>
      </c>
      <c r="X12" s="295">
        <f>25/30</f>
        <v>0.83333333333333337</v>
      </c>
      <c r="Y12" s="294" t="s">
        <v>28</v>
      </c>
      <c r="Z12" s="294" t="s">
        <v>28</v>
      </c>
      <c r="AA12" s="295">
        <f>42/45</f>
        <v>0.93333333333333335</v>
      </c>
      <c r="AB12" s="296">
        <f>AVERAGE(GT!R12,GT!U12,GT!X12,GT!AA12)</f>
        <v>0.84818840579710142</v>
      </c>
      <c r="AC12" s="294" t="s">
        <v>28</v>
      </c>
      <c r="AD12" s="294" t="s">
        <v>28</v>
      </c>
      <c r="AE12" s="297"/>
      <c r="AF12" s="294" t="s">
        <v>28</v>
      </c>
      <c r="AG12" s="294" t="s">
        <v>28</v>
      </c>
      <c r="AH12" s="297"/>
      <c r="AI12" s="294" t="s">
        <v>28</v>
      </c>
      <c r="AJ12" s="294" t="s">
        <v>28</v>
      </c>
      <c r="AK12" s="297"/>
      <c r="AL12" s="294" t="s">
        <v>28</v>
      </c>
      <c r="AM12" s="294" t="s">
        <v>28</v>
      </c>
      <c r="AN12" s="298"/>
    </row>
    <row r="13" spans="1:40" ht="51" x14ac:dyDescent="0.2">
      <c r="A13" s="300">
        <v>4</v>
      </c>
      <c r="B13" s="114" t="s">
        <v>176</v>
      </c>
      <c r="C13" s="114"/>
      <c r="D13" s="114"/>
      <c r="E13" s="301"/>
      <c r="F13" s="114" t="s">
        <v>528</v>
      </c>
      <c r="G13" s="114" t="s">
        <v>529</v>
      </c>
      <c r="H13" s="114" t="s">
        <v>530</v>
      </c>
      <c r="I13" s="114" t="s">
        <v>511</v>
      </c>
      <c r="J13" s="302">
        <v>1</v>
      </c>
      <c r="K13" s="114" t="s">
        <v>531</v>
      </c>
      <c r="L13" s="114" t="s">
        <v>532</v>
      </c>
      <c r="M13" s="114" t="s">
        <v>46</v>
      </c>
      <c r="N13" s="114" t="s">
        <v>533</v>
      </c>
      <c r="O13" s="303" t="s">
        <v>534</v>
      </c>
      <c r="P13" s="304" t="s">
        <v>28</v>
      </c>
      <c r="Q13" s="294" t="s">
        <v>28</v>
      </c>
      <c r="R13" s="305">
        <v>0</v>
      </c>
      <c r="S13" s="306" t="s">
        <v>28</v>
      </c>
      <c r="T13" s="294" t="s">
        <v>28</v>
      </c>
      <c r="U13" s="305">
        <v>0</v>
      </c>
      <c r="V13" s="306" t="s">
        <v>28</v>
      </c>
      <c r="W13" s="294" t="s">
        <v>28</v>
      </c>
      <c r="X13" s="295">
        <f>192/192</f>
        <v>1</v>
      </c>
      <c r="Y13" s="306" t="s">
        <v>28</v>
      </c>
      <c r="Z13" s="294" t="s">
        <v>28</v>
      </c>
      <c r="AA13" s="295">
        <f>206/206</f>
        <v>1</v>
      </c>
      <c r="AB13" s="296">
        <f>AVERAGE(GT!R13,GT!U13,GT!X13,GT!AA13)</f>
        <v>0.5</v>
      </c>
      <c r="AC13" s="306" t="s">
        <v>28</v>
      </c>
      <c r="AD13" s="294" t="s">
        <v>28</v>
      </c>
      <c r="AE13" s="294"/>
      <c r="AF13" s="306" t="s">
        <v>28</v>
      </c>
      <c r="AG13" s="294" t="s">
        <v>28</v>
      </c>
      <c r="AH13" s="294"/>
      <c r="AI13" s="306" t="s">
        <v>28</v>
      </c>
      <c r="AJ13" s="294" t="s">
        <v>28</v>
      </c>
      <c r="AK13" s="294"/>
      <c r="AL13" s="306" t="s">
        <v>28</v>
      </c>
      <c r="AM13" s="294" t="s">
        <v>28</v>
      </c>
      <c r="AN13" s="298"/>
    </row>
    <row r="14" spans="1:40" ht="38.25" x14ac:dyDescent="0.2">
      <c r="A14" s="300">
        <v>5</v>
      </c>
      <c r="B14" s="114"/>
      <c r="C14" s="114" t="s">
        <v>176</v>
      </c>
      <c r="D14" s="114"/>
      <c r="E14" s="301"/>
      <c r="F14" s="114" t="s">
        <v>535</v>
      </c>
      <c r="G14" s="114" t="s">
        <v>536</v>
      </c>
      <c r="H14" s="114" t="s">
        <v>537</v>
      </c>
      <c r="I14" s="114" t="s">
        <v>511</v>
      </c>
      <c r="J14" s="302">
        <v>1</v>
      </c>
      <c r="K14" s="114" t="s">
        <v>538</v>
      </c>
      <c r="L14" s="114" t="s">
        <v>539</v>
      </c>
      <c r="M14" s="114" t="s">
        <v>46</v>
      </c>
      <c r="N14" s="114" t="s">
        <v>540</v>
      </c>
      <c r="O14" s="284" t="s">
        <v>515</v>
      </c>
      <c r="P14" s="304" t="s">
        <v>28</v>
      </c>
      <c r="Q14" s="294" t="s">
        <v>28</v>
      </c>
      <c r="R14" s="295">
        <f>23/23</f>
        <v>1</v>
      </c>
      <c r="S14" s="306" t="s">
        <v>28</v>
      </c>
      <c r="T14" s="294" t="s">
        <v>28</v>
      </c>
      <c r="U14" s="295">
        <f>35/35</f>
        <v>1</v>
      </c>
      <c r="V14" s="306" t="s">
        <v>28</v>
      </c>
      <c r="W14" s="294" t="s">
        <v>28</v>
      </c>
      <c r="X14" s="295">
        <f>42/42</f>
        <v>1</v>
      </c>
      <c r="Y14" s="306" t="s">
        <v>28</v>
      </c>
      <c r="Z14" s="294" t="s">
        <v>28</v>
      </c>
      <c r="AA14" s="295">
        <f>33/33</f>
        <v>1</v>
      </c>
      <c r="AB14" s="296">
        <f>AVERAGE(GT!R14,GT!U14,GT!X14,GT!AA14)</f>
        <v>1</v>
      </c>
      <c r="AC14" s="306" t="s">
        <v>28</v>
      </c>
      <c r="AD14" s="294" t="s">
        <v>28</v>
      </c>
      <c r="AE14" s="297"/>
      <c r="AF14" s="306" t="s">
        <v>28</v>
      </c>
      <c r="AG14" s="294" t="s">
        <v>28</v>
      </c>
      <c r="AH14" s="297"/>
      <c r="AI14" s="306" t="s">
        <v>28</v>
      </c>
      <c r="AJ14" s="294" t="s">
        <v>28</v>
      </c>
      <c r="AK14" s="297"/>
      <c r="AL14" s="294" t="s">
        <v>28</v>
      </c>
      <c r="AM14" s="294" t="s">
        <v>28</v>
      </c>
      <c r="AN14" s="298"/>
    </row>
    <row r="15" spans="1:40" ht="52.5" customHeight="1" x14ac:dyDescent="0.2">
      <c r="A15" s="300">
        <v>6</v>
      </c>
      <c r="B15" s="114"/>
      <c r="C15" s="114"/>
      <c r="D15" s="114" t="s">
        <v>176</v>
      </c>
      <c r="E15" s="292"/>
      <c r="F15" s="114" t="s">
        <v>541</v>
      </c>
      <c r="G15" s="114" t="s">
        <v>542</v>
      </c>
      <c r="H15" s="114" t="s">
        <v>543</v>
      </c>
      <c r="I15" s="292" t="s">
        <v>511</v>
      </c>
      <c r="J15" s="299">
        <v>1</v>
      </c>
      <c r="K15" s="292" t="s">
        <v>544</v>
      </c>
      <c r="L15" s="292" t="s">
        <v>545</v>
      </c>
      <c r="M15" s="292" t="s">
        <v>46</v>
      </c>
      <c r="N15" s="292" t="s">
        <v>546</v>
      </c>
      <c r="O15" s="284" t="s">
        <v>515</v>
      </c>
      <c r="P15" s="304" t="s">
        <v>28</v>
      </c>
      <c r="Q15" s="294" t="s">
        <v>28</v>
      </c>
      <c r="R15" s="305" t="s">
        <v>28</v>
      </c>
      <c r="S15" s="306" t="s">
        <v>28</v>
      </c>
      <c r="T15" s="294" t="s">
        <v>28</v>
      </c>
      <c r="U15" s="305" t="s">
        <v>28</v>
      </c>
      <c r="V15" s="306" t="s">
        <v>28</v>
      </c>
      <c r="W15" s="294" t="s">
        <v>28</v>
      </c>
      <c r="X15" s="305" t="s">
        <v>28</v>
      </c>
      <c r="Y15" s="306" t="s">
        <v>28</v>
      </c>
      <c r="Z15" s="294" t="s">
        <v>28</v>
      </c>
      <c r="AA15" s="305" t="s">
        <v>28</v>
      </c>
      <c r="AB15" s="307" t="e">
        <f>AVERAGE(GT!R15,GT!U15,GT!X15,GT!AA15)</f>
        <v>#DIV/0!</v>
      </c>
      <c r="AC15" s="306" t="s">
        <v>28</v>
      </c>
      <c r="AD15" s="294" t="s">
        <v>28</v>
      </c>
      <c r="AE15" s="305" t="s">
        <v>28</v>
      </c>
      <c r="AF15" s="306" t="s">
        <v>28</v>
      </c>
      <c r="AG15" s="294" t="s">
        <v>28</v>
      </c>
      <c r="AH15" s="305" t="s">
        <v>28</v>
      </c>
      <c r="AI15" s="306" t="s">
        <v>28</v>
      </c>
      <c r="AJ15" s="294" t="s">
        <v>28</v>
      </c>
      <c r="AK15" s="305" t="s">
        <v>28</v>
      </c>
      <c r="AL15" s="294" t="s">
        <v>28</v>
      </c>
      <c r="AM15" s="294" t="s">
        <v>28</v>
      </c>
      <c r="AN15" s="305" t="s">
        <v>28</v>
      </c>
    </row>
    <row r="16" spans="1:40" ht="39" thickBot="1" x14ac:dyDescent="0.25">
      <c r="A16" s="308">
        <v>7</v>
      </c>
      <c r="B16" s="309" t="s">
        <v>176</v>
      </c>
      <c r="C16" s="309"/>
      <c r="D16" s="309"/>
      <c r="E16" s="310"/>
      <c r="F16" s="310" t="s">
        <v>547</v>
      </c>
      <c r="G16" s="310" t="s">
        <v>548</v>
      </c>
      <c r="H16" s="310" t="s">
        <v>549</v>
      </c>
      <c r="I16" s="310" t="s">
        <v>511</v>
      </c>
      <c r="J16" s="311">
        <v>1</v>
      </c>
      <c r="K16" s="310" t="s">
        <v>550</v>
      </c>
      <c r="L16" s="310" t="s">
        <v>551</v>
      </c>
      <c r="M16" s="310" t="s">
        <v>46</v>
      </c>
      <c r="N16" s="310" t="s">
        <v>552</v>
      </c>
      <c r="O16" s="312" t="s">
        <v>553</v>
      </c>
      <c r="P16" s="313" t="s">
        <v>28</v>
      </c>
      <c r="Q16" s="314" t="s">
        <v>28</v>
      </c>
      <c r="R16" s="315">
        <f>20%/20%</f>
        <v>1</v>
      </c>
      <c r="S16" s="316" t="s">
        <v>28</v>
      </c>
      <c r="T16" s="314" t="s">
        <v>28</v>
      </c>
      <c r="U16" s="315">
        <f>40%/40%</f>
        <v>1</v>
      </c>
      <c r="V16" s="316" t="s">
        <v>28</v>
      </c>
      <c r="W16" s="314" t="s">
        <v>28</v>
      </c>
      <c r="X16" s="315">
        <f>60%/60%</f>
        <v>1</v>
      </c>
      <c r="Y16" s="316" t="s">
        <v>28</v>
      </c>
      <c r="Z16" s="314" t="s">
        <v>28</v>
      </c>
      <c r="AA16" s="315">
        <f>100%/100%</f>
        <v>1</v>
      </c>
      <c r="AB16" s="317">
        <f>AVERAGE(GT!R16,GT!U16,GT!X16,GT!AA16)</f>
        <v>1</v>
      </c>
      <c r="AC16" s="316" t="s">
        <v>28</v>
      </c>
      <c r="AD16" s="314" t="s">
        <v>28</v>
      </c>
      <c r="AE16" s="318"/>
      <c r="AF16" s="316" t="s">
        <v>28</v>
      </c>
      <c r="AG16" s="314" t="s">
        <v>28</v>
      </c>
      <c r="AH16" s="318"/>
      <c r="AI16" s="316" t="s">
        <v>28</v>
      </c>
      <c r="AJ16" s="314" t="s">
        <v>28</v>
      </c>
      <c r="AK16" s="318"/>
      <c r="AL16" s="314" t="s">
        <v>28</v>
      </c>
      <c r="AM16" s="314" t="s">
        <v>28</v>
      </c>
      <c r="AN16" s="319"/>
    </row>
    <row r="17" spans="1:54" s="14" customFormat="1" x14ac:dyDescent="0.2">
      <c r="A17" s="489" t="s">
        <v>27</v>
      </c>
      <c r="B17" s="489"/>
      <c r="C17" s="489"/>
      <c r="D17" s="489"/>
      <c r="E17" s="489"/>
      <c r="F17" s="489"/>
      <c r="G17" s="489"/>
      <c r="H17" s="489"/>
      <c r="I17" s="489"/>
      <c r="J17" s="489"/>
      <c r="K17" s="489"/>
      <c r="L17" s="489"/>
      <c r="M17" s="489"/>
      <c r="N17" s="489"/>
      <c r="O17" s="4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1"/>
      <c r="AP17" s="1"/>
      <c r="AR17" s="1"/>
      <c r="AS17" s="1"/>
      <c r="AT17" s="1"/>
      <c r="AU17" s="1"/>
      <c r="AV17" s="1"/>
      <c r="AW17" s="1"/>
      <c r="AX17" s="1"/>
      <c r="AY17" s="1"/>
      <c r="AZ17" s="1"/>
      <c r="BA17" s="1"/>
      <c r="BB17" s="1"/>
    </row>
    <row r="18" spans="1:54" ht="140.25" customHeight="1" x14ac:dyDescent="0.2">
      <c r="A18" s="575" t="s">
        <v>554</v>
      </c>
      <c r="B18" s="576"/>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row>
    <row r="19" spans="1:54" s="320" customFormat="1" ht="309.75" customHeight="1" x14ac:dyDescent="0.2">
      <c r="A19" s="575" t="s">
        <v>555</v>
      </c>
      <c r="B19" s="576"/>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row>
    <row r="20" spans="1:54" s="320" customFormat="1" ht="125.25" customHeight="1" x14ac:dyDescent="0.2">
      <c r="A20" s="575" t="s">
        <v>556</v>
      </c>
      <c r="B20" s="576"/>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row>
    <row r="21" spans="1:54" s="320" customFormat="1" ht="89.25" customHeight="1" x14ac:dyDescent="0.2">
      <c r="A21" s="575" t="s">
        <v>557</v>
      </c>
      <c r="B21" s="576"/>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row>
    <row r="22" spans="1:54" ht="89.25" customHeight="1" x14ac:dyDescent="0.2">
      <c r="A22" s="575" t="s">
        <v>558</v>
      </c>
      <c r="B22" s="576"/>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row>
    <row r="23" spans="1:54" ht="124.5" customHeight="1" x14ac:dyDescent="0.2">
      <c r="A23" s="575" t="s">
        <v>559</v>
      </c>
      <c r="B23" s="576"/>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row>
    <row r="24" spans="1:54" s="100" customFormat="1" ht="182.25" customHeight="1" x14ac:dyDescent="0.2">
      <c r="A24" s="572" t="s">
        <v>560</v>
      </c>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4"/>
    </row>
  </sheetData>
  <mergeCells count="53">
    <mergeCell ref="A1:AN2"/>
    <mergeCell ref="A5:L5"/>
    <mergeCell ref="M5:AD5"/>
    <mergeCell ref="AE5:AN6"/>
    <mergeCell ref="A6:L6"/>
    <mergeCell ref="M6:AD6"/>
    <mergeCell ref="A7:O7"/>
    <mergeCell ref="P7:AA7"/>
    <mergeCell ref="AB7:AN7"/>
    <mergeCell ref="A8:A9"/>
    <mergeCell ref="B8:E8"/>
    <mergeCell ref="F8:F9"/>
    <mergeCell ref="G8:G9"/>
    <mergeCell ref="H8:H9"/>
    <mergeCell ref="I8:I9"/>
    <mergeCell ref="J8:J9"/>
    <mergeCell ref="U8:U9"/>
    <mergeCell ref="V8:V9"/>
    <mergeCell ref="W8:W9"/>
    <mergeCell ref="K8:L8"/>
    <mergeCell ref="M8:M9"/>
    <mergeCell ref="N8:N9"/>
    <mergeCell ref="O8:O9"/>
    <mergeCell ref="P8:P9"/>
    <mergeCell ref="Q8:Q9"/>
    <mergeCell ref="A17:AN17"/>
    <mergeCell ref="AD8:AD9"/>
    <mergeCell ref="AE8:AE9"/>
    <mergeCell ref="AF8:AF9"/>
    <mergeCell ref="AG8:AG9"/>
    <mergeCell ref="AH8:AH9"/>
    <mergeCell ref="AI8:AI9"/>
    <mergeCell ref="X8:X9"/>
    <mergeCell ref="Y8:Y9"/>
    <mergeCell ref="Z8:Z9"/>
    <mergeCell ref="AA8:AA9"/>
    <mergeCell ref="AB8:AB9"/>
    <mergeCell ref="AC8:AC9"/>
    <mergeCell ref="R8:R9"/>
    <mergeCell ref="S8:S9"/>
    <mergeCell ref="T8:T9"/>
    <mergeCell ref="AJ8:AJ9"/>
    <mergeCell ref="AK8:AK9"/>
    <mergeCell ref="AL8:AL9"/>
    <mergeCell ref="AM8:AM9"/>
    <mergeCell ref="AN8:AN9"/>
    <mergeCell ref="A24:AN24"/>
    <mergeCell ref="A18:AN18"/>
    <mergeCell ref="A19:AN19"/>
    <mergeCell ref="A20:AN20"/>
    <mergeCell ref="A21:AN21"/>
    <mergeCell ref="A22:AN22"/>
    <mergeCell ref="A23:AN23"/>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 xml:space="preserve">&amp;L&amp;"Arial,Normal"&amp;8FR.EM.012&amp;C&amp;"Arial,Normal"&amp;8                                                                                                            &amp;R&amp;"Arial,Normal"&amp;8Versión 06_15/02/2018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4"/>
  <sheetViews>
    <sheetView zoomScale="70" zoomScaleNormal="70" workbookViewId="0">
      <selection activeCell="Q8" sqref="Q8"/>
    </sheetView>
  </sheetViews>
  <sheetFormatPr baseColWidth="10" defaultColWidth="6.7109375" defaultRowHeight="12.75" x14ac:dyDescent="0.2"/>
  <cols>
    <col min="1" max="1" width="3.7109375" style="1" customWidth="1"/>
    <col min="2" max="2" width="5" style="1" customWidth="1"/>
    <col min="3" max="5" width="4.7109375" style="1" customWidth="1"/>
    <col min="6" max="6" width="22.85546875" style="1" customWidth="1"/>
    <col min="7" max="7" width="18.28515625" style="1" customWidth="1"/>
    <col min="8" max="8" width="19.85546875" style="1" customWidth="1"/>
    <col min="9" max="9" width="13.7109375" style="1" customWidth="1"/>
    <col min="10" max="10" width="7.7109375" style="1" customWidth="1"/>
    <col min="11" max="12" width="7.28515625" style="1" customWidth="1"/>
    <col min="13" max="13" width="9.5703125" style="1" customWidth="1"/>
    <col min="14" max="14" width="21.42578125" style="1" customWidth="1"/>
    <col min="15" max="15" width="15.85546875" style="1" customWidth="1"/>
    <col min="16" max="27" width="6.85546875" style="1" customWidth="1"/>
    <col min="28" max="28" width="13.7109375" style="1" customWidth="1"/>
    <col min="29" max="30" width="5.85546875" style="1" customWidth="1"/>
    <col min="31" max="31" width="6.42578125" style="1" customWidth="1"/>
    <col min="32" max="32" width="7.140625" style="1" customWidth="1"/>
    <col min="33" max="33" width="6.85546875" style="1" customWidth="1"/>
    <col min="34" max="35" width="5.85546875" style="1" customWidth="1"/>
    <col min="36" max="36" width="6.42578125" style="1" customWidth="1"/>
    <col min="37" max="40" width="5.85546875" style="1" customWidth="1"/>
    <col min="41" max="256" width="6.7109375" style="126"/>
    <col min="257" max="257" width="3.7109375" style="126" customWidth="1"/>
    <col min="258" max="258" width="5" style="126" customWidth="1"/>
    <col min="259" max="261" width="4.7109375" style="126" customWidth="1"/>
    <col min="262" max="262" width="22.85546875" style="126" customWidth="1"/>
    <col min="263" max="263" width="18.28515625" style="126" customWidth="1"/>
    <col min="264" max="264" width="19.85546875" style="126" customWidth="1"/>
    <col min="265" max="265" width="13.7109375" style="126" customWidth="1"/>
    <col min="266" max="266" width="7.7109375" style="126" customWidth="1"/>
    <col min="267" max="268" width="7.28515625" style="126" customWidth="1"/>
    <col min="269" max="269" width="9.5703125" style="126" customWidth="1"/>
    <col min="270" max="270" width="21.42578125" style="126" customWidth="1"/>
    <col min="271" max="271" width="15.85546875" style="126" customWidth="1"/>
    <col min="272" max="283" width="6.85546875" style="126" customWidth="1"/>
    <col min="284" max="284" width="13.7109375" style="126" customWidth="1"/>
    <col min="285" max="286" width="5.85546875" style="126" customWidth="1"/>
    <col min="287" max="287" width="6.42578125" style="126" customWidth="1"/>
    <col min="288" max="288" width="7.140625" style="126" customWidth="1"/>
    <col min="289" max="289" width="6.85546875" style="126" customWidth="1"/>
    <col min="290" max="291" width="5.85546875" style="126" customWidth="1"/>
    <col min="292" max="292" width="6.42578125" style="126" customWidth="1"/>
    <col min="293" max="296" width="5.85546875" style="126" customWidth="1"/>
    <col min="297" max="512" width="6.7109375" style="126"/>
    <col min="513" max="513" width="3.7109375" style="126" customWidth="1"/>
    <col min="514" max="514" width="5" style="126" customWidth="1"/>
    <col min="515" max="517" width="4.7109375" style="126" customWidth="1"/>
    <col min="518" max="518" width="22.85546875" style="126" customWidth="1"/>
    <col min="519" max="519" width="18.28515625" style="126" customWidth="1"/>
    <col min="520" max="520" width="19.85546875" style="126" customWidth="1"/>
    <col min="521" max="521" width="13.7109375" style="126" customWidth="1"/>
    <col min="522" max="522" width="7.7109375" style="126" customWidth="1"/>
    <col min="523" max="524" width="7.28515625" style="126" customWidth="1"/>
    <col min="525" max="525" width="9.5703125" style="126" customWidth="1"/>
    <col min="526" max="526" width="21.42578125" style="126" customWidth="1"/>
    <col min="527" max="527" width="15.85546875" style="126" customWidth="1"/>
    <col min="528" max="539" width="6.85546875" style="126" customWidth="1"/>
    <col min="540" max="540" width="13.7109375" style="126" customWidth="1"/>
    <col min="541" max="542" width="5.85546875" style="126" customWidth="1"/>
    <col min="543" max="543" width="6.42578125" style="126" customWidth="1"/>
    <col min="544" max="544" width="7.140625" style="126" customWidth="1"/>
    <col min="545" max="545" width="6.85546875" style="126" customWidth="1"/>
    <col min="546" max="547" width="5.85546875" style="126" customWidth="1"/>
    <col min="548" max="548" width="6.42578125" style="126" customWidth="1"/>
    <col min="549" max="552" width="5.85546875" style="126" customWidth="1"/>
    <col min="553" max="768" width="6.7109375" style="126"/>
    <col min="769" max="769" width="3.7109375" style="126" customWidth="1"/>
    <col min="770" max="770" width="5" style="126" customWidth="1"/>
    <col min="771" max="773" width="4.7109375" style="126" customWidth="1"/>
    <col min="774" max="774" width="22.85546875" style="126" customWidth="1"/>
    <col min="775" max="775" width="18.28515625" style="126" customWidth="1"/>
    <col min="776" max="776" width="19.85546875" style="126" customWidth="1"/>
    <col min="777" max="777" width="13.7109375" style="126" customWidth="1"/>
    <col min="778" max="778" width="7.7109375" style="126" customWidth="1"/>
    <col min="779" max="780" width="7.28515625" style="126" customWidth="1"/>
    <col min="781" max="781" width="9.5703125" style="126" customWidth="1"/>
    <col min="782" max="782" width="21.42578125" style="126" customWidth="1"/>
    <col min="783" max="783" width="15.85546875" style="126" customWidth="1"/>
    <col min="784" max="795" width="6.85546875" style="126" customWidth="1"/>
    <col min="796" max="796" width="13.7109375" style="126" customWidth="1"/>
    <col min="797" max="798" width="5.85546875" style="126" customWidth="1"/>
    <col min="799" max="799" width="6.42578125" style="126" customWidth="1"/>
    <col min="800" max="800" width="7.140625" style="126" customWidth="1"/>
    <col min="801" max="801" width="6.85546875" style="126" customWidth="1"/>
    <col min="802" max="803" width="5.85546875" style="126" customWidth="1"/>
    <col min="804" max="804" width="6.42578125" style="126" customWidth="1"/>
    <col min="805" max="808" width="5.85546875" style="126" customWidth="1"/>
    <col min="809" max="1024" width="6.7109375" style="126"/>
    <col min="1025" max="1025" width="3.7109375" style="126" customWidth="1"/>
    <col min="1026" max="1026" width="5" style="126" customWidth="1"/>
    <col min="1027" max="1029" width="4.7109375" style="126" customWidth="1"/>
    <col min="1030" max="1030" width="22.85546875" style="126" customWidth="1"/>
    <col min="1031" max="1031" width="18.28515625" style="126" customWidth="1"/>
    <col min="1032" max="1032" width="19.85546875" style="126" customWidth="1"/>
    <col min="1033" max="1033" width="13.7109375" style="126" customWidth="1"/>
    <col min="1034" max="1034" width="7.7109375" style="126" customWidth="1"/>
    <col min="1035" max="1036" width="7.28515625" style="126" customWidth="1"/>
    <col min="1037" max="1037" width="9.5703125" style="126" customWidth="1"/>
    <col min="1038" max="1038" width="21.42578125" style="126" customWidth="1"/>
    <col min="1039" max="1039" width="15.85546875" style="126" customWidth="1"/>
    <col min="1040" max="1051" width="6.85546875" style="126" customWidth="1"/>
    <col min="1052" max="1052" width="13.7109375" style="126" customWidth="1"/>
    <col min="1053" max="1054" width="5.85546875" style="126" customWidth="1"/>
    <col min="1055" max="1055" width="6.42578125" style="126" customWidth="1"/>
    <col min="1056" max="1056" width="7.140625" style="126" customWidth="1"/>
    <col min="1057" max="1057" width="6.85546875" style="126" customWidth="1"/>
    <col min="1058" max="1059" width="5.85546875" style="126" customWidth="1"/>
    <col min="1060" max="1060" width="6.42578125" style="126" customWidth="1"/>
    <col min="1061" max="1064" width="5.85546875" style="126" customWidth="1"/>
    <col min="1065" max="1280" width="6.7109375" style="126"/>
    <col min="1281" max="1281" width="3.7109375" style="126" customWidth="1"/>
    <col min="1282" max="1282" width="5" style="126" customWidth="1"/>
    <col min="1283" max="1285" width="4.7109375" style="126" customWidth="1"/>
    <col min="1286" max="1286" width="22.85546875" style="126" customWidth="1"/>
    <col min="1287" max="1287" width="18.28515625" style="126" customWidth="1"/>
    <col min="1288" max="1288" width="19.85546875" style="126" customWidth="1"/>
    <col min="1289" max="1289" width="13.7109375" style="126" customWidth="1"/>
    <col min="1290" max="1290" width="7.7109375" style="126" customWidth="1"/>
    <col min="1291" max="1292" width="7.28515625" style="126" customWidth="1"/>
    <col min="1293" max="1293" width="9.5703125" style="126" customWidth="1"/>
    <col min="1294" max="1294" width="21.42578125" style="126" customWidth="1"/>
    <col min="1295" max="1295" width="15.85546875" style="126" customWidth="1"/>
    <col min="1296" max="1307" width="6.85546875" style="126" customWidth="1"/>
    <col min="1308" max="1308" width="13.7109375" style="126" customWidth="1"/>
    <col min="1309" max="1310" width="5.85546875" style="126" customWidth="1"/>
    <col min="1311" max="1311" width="6.42578125" style="126" customWidth="1"/>
    <col min="1312" max="1312" width="7.140625" style="126" customWidth="1"/>
    <col min="1313" max="1313" width="6.85546875" style="126" customWidth="1"/>
    <col min="1314" max="1315" width="5.85546875" style="126" customWidth="1"/>
    <col min="1316" max="1316" width="6.42578125" style="126" customWidth="1"/>
    <col min="1317" max="1320" width="5.85546875" style="126" customWidth="1"/>
    <col min="1321" max="1536" width="6.7109375" style="126"/>
    <col min="1537" max="1537" width="3.7109375" style="126" customWidth="1"/>
    <col min="1538" max="1538" width="5" style="126" customWidth="1"/>
    <col min="1539" max="1541" width="4.7109375" style="126" customWidth="1"/>
    <col min="1542" max="1542" width="22.85546875" style="126" customWidth="1"/>
    <col min="1543" max="1543" width="18.28515625" style="126" customWidth="1"/>
    <col min="1544" max="1544" width="19.85546875" style="126" customWidth="1"/>
    <col min="1545" max="1545" width="13.7109375" style="126" customWidth="1"/>
    <col min="1546" max="1546" width="7.7109375" style="126" customWidth="1"/>
    <col min="1547" max="1548" width="7.28515625" style="126" customWidth="1"/>
    <col min="1549" max="1549" width="9.5703125" style="126" customWidth="1"/>
    <col min="1550" max="1550" width="21.42578125" style="126" customWidth="1"/>
    <col min="1551" max="1551" width="15.85546875" style="126" customWidth="1"/>
    <col min="1552" max="1563" width="6.85546875" style="126" customWidth="1"/>
    <col min="1564" max="1564" width="13.7109375" style="126" customWidth="1"/>
    <col min="1565" max="1566" width="5.85546875" style="126" customWidth="1"/>
    <col min="1567" max="1567" width="6.42578125" style="126" customWidth="1"/>
    <col min="1568" max="1568" width="7.140625" style="126" customWidth="1"/>
    <col min="1569" max="1569" width="6.85546875" style="126" customWidth="1"/>
    <col min="1570" max="1571" width="5.85546875" style="126" customWidth="1"/>
    <col min="1572" max="1572" width="6.42578125" style="126" customWidth="1"/>
    <col min="1573" max="1576" width="5.85546875" style="126" customWidth="1"/>
    <col min="1577" max="1792" width="6.7109375" style="126"/>
    <col min="1793" max="1793" width="3.7109375" style="126" customWidth="1"/>
    <col min="1794" max="1794" width="5" style="126" customWidth="1"/>
    <col min="1795" max="1797" width="4.7109375" style="126" customWidth="1"/>
    <col min="1798" max="1798" width="22.85546875" style="126" customWidth="1"/>
    <col min="1799" max="1799" width="18.28515625" style="126" customWidth="1"/>
    <col min="1800" max="1800" width="19.85546875" style="126" customWidth="1"/>
    <col min="1801" max="1801" width="13.7109375" style="126" customWidth="1"/>
    <col min="1802" max="1802" width="7.7109375" style="126" customWidth="1"/>
    <col min="1803" max="1804" width="7.28515625" style="126" customWidth="1"/>
    <col min="1805" max="1805" width="9.5703125" style="126" customWidth="1"/>
    <col min="1806" max="1806" width="21.42578125" style="126" customWidth="1"/>
    <col min="1807" max="1807" width="15.85546875" style="126" customWidth="1"/>
    <col min="1808" max="1819" width="6.85546875" style="126" customWidth="1"/>
    <col min="1820" max="1820" width="13.7109375" style="126" customWidth="1"/>
    <col min="1821" max="1822" width="5.85546875" style="126" customWidth="1"/>
    <col min="1823" max="1823" width="6.42578125" style="126" customWidth="1"/>
    <col min="1824" max="1824" width="7.140625" style="126" customWidth="1"/>
    <col min="1825" max="1825" width="6.85546875" style="126" customWidth="1"/>
    <col min="1826" max="1827" width="5.85546875" style="126" customWidth="1"/>
    <col min="1828" max="1828" width="6.42578125" style="126" customWidth="1"/>
    <col min="1829" max="1832" width="5.85546875" style="126" customWidth="1"/>
    <col min="1833" max="2048" width="6.7109375" style="126"/>
    <col min="2049" max="2049" width="3.7109375" style="126" customWidth="1"/>
    <col min="2050" max="2050" width="5" style="126" customWidth="1"/>
    <col min="2051" max="2053" width="4.7109375" style="126" customWidth="1"/>
    <col min="2054" max="2054" width="22.85546875" style="126" customWidth="1"/>
    <col min="2055" max="2055" width="18.28515625" style="126" customWidth="1"/>
    <col min="2056" max="2056" width="19.85546875" style="126" customWidth="1"/>
    <col min="2057" max="2057" width="13.7109375" style="126" customWidth="1"/>
    <col min="2058" max="2058" width="7.7109375" style="126" customWidth="1"/>
    <col min="2059" max="2060" width="7.28515625" style="126" customWidth="1"/>
    <col min="2061" max="2061" width="9.5703125" style="126" customWidth="1"/>
    <col min="2062" max="2062" width="21.42578125" style="126" customWidth="1"/>
    <col min="2063" max="2063" width="15.85546875" style="126" customWidth="1"/>
    <col min="2064" max="2075" width="6.85546875" style="126" customWidth="1"/>
    <col min="2076" max="2076" width="13.7109375" style="126" customWidth="1"/>
    <col min="2077" max="2078" width="5.85546875" style="126" customWidth="1"/>
    <col min="2079" max="2079" width="6.42578125" style="126" customWidth="1"/>
    <col min="2080" max="2080" width="7.140625" style="126" customWidth="1"/>
    <col min="2081" max="2081" width="6.85546875" style="126" customWidth="1"/>
    <col min="2082" max="2083" width="5.85546875" style="126" customWidth="1"/>
    <col min="2084" max="2084" width="6.42578125" style="126" customWidth="1"/>
    <col min="2085" max="2088" width="5.85546875" style="126" customWidth="1"/>
    <col min="2089" max="2304" width="6.7109375" style="126"/>
    <col min="2305" max="2305" width="3.7109375" style="126" customWidth="1"/>
    <col min="2306" max="2306" width="5" style="126" customWidth="1"/>
    <col min="2307" max="2309" width="4.7109375" style="126" customWidth="1"/>
    <col min="2310" max="2310" width="22.85546875" style="126" customWidth="1"/>
    <col min="2311" max="2311" width="18.28515625" style="126" customWidth="1"/>
    <col min="2312" max="2312" width="19.85546875" style="126" customWidth="1"/>
    <col min="2313" max="2313" width="13.7109375" style="126" customWidth="1"/>
    <col min="2314" max="2314" width="7.7109375" style="126" customWidth="1"/>
    <col min="2315" max="2316" width="7.28515625" style="126" customWidth="1"/>
    <col min="2317" max="2317" width="9.5703125" style="126" customWidth="1"/>
    <col min="2318" max="2318" width="21.42578125" style="126" customWidth="1"/>
    <col min="2319" max="2319" width="15.85546875" style="126" customWidth="1"/>
    <col min="2320" max="2331" width="6.85546875" style="126" customWidth="1"/>
    <col min="2332" max="2332" width="13.7109375" style="126" customWidth="1"/>
    <col min="2333" max="2334" width="5.85546875" style="126" customWidth="1"/>
    <col min="2335" max="2335" width="6.42578125" style="126" customWidth="1"/>
    <col min="2336" max="2336" width="7.140625" style="126" customWidth="1"/>
    <col min="2337" max="2337" width="6.85546875" style="126" customWidth="1"/>
    <col min="2338" max="2339" width="5.85546875" style="126" customWidth="1"/>
    <col min="2340" max="2340" width="6.42578125" style="126" customWidth="1"/>
    <col min="2341" max="2344" width="5.85546875" style="126" customWidth="1"/>
    <col min="2345" max="2560" width="6.7109375" style="126"/>
    <col min="2561" max="2561" width="3.7109375" style="126" customWidth="1"/>
    <col min="2562" max="2562" width="5" style="126" customWidth="1"/>
    <col min="2563" max="2565" width="4.7109375" style="126" customWidth="1"/>
    <col min="2566" max="2566" width="22.85546875" style="126" customWidth="1"/>
    <col min="2567" max="2567" width="18.28515625" style="126" customWidth="1"/>
    <col min="2568" max="2568" width="19.85546875" style="126" customWidth="1"/>
    <col min="2569" max="2569" width="13.7109375" style="126" customWidth="1"/>
    <col min="2570" max="2570" width="7.7109375" style="126" customWidth="1"/>
    <col min="2571" max="2572" width="7.28515625" style="126" customWidth="1"/>
    <col min="2573" max="2573" width="9.5703125" style="126" customWidth="1"/>
    <col min="2574" max="2574" width="21.42578125" style="126" customWidth="1"/>
    <col min="2575" max="2575" width="15.85546875" style="126" customWidth="1"/>
    <col min="2576" max="2587" width="6.85546875" style="126" customWidth="1"/>
    <col min="2588" max="2588" width="13.7109375" style="126" customWidth="1"/>
    <col min="2589" max="2590" width="5.85546875" style="126" customWidth="1"/>
    <col min="2591" max="2591" width="6.42578125" style="126" customWidth="1"/>
    <col min="2592" max="2592" width="7.140625" style="126" customWidth="1"/>
    <col min="2593" max="2593" width="6.85546875" style="126" customWidth="1"/>
    <col min="2594" max="2595" width="5.85546875" style="126" customWidth="1"/>
    <col min="2596" max="2596" width="6.42578125" style="126" customWidth="1"/>
    <col min="2597" max="2600" width="5.85546875" style="126" customWidth="1"/>
    <col min="2601" max="2816" width="6.7109375" style="126"/>
    <col min="2817" max="2817" width="3.7109375" style="126" customWidth="1"/>
    <col min="2818" max="2818" width="5" style="126" customWidth="1"/>
    <col min="2819" max="2821" width="4.7109375" style="126" customWidth="1"/>
    <col min="2822" max="2822" width="22.85546875" style="126" customWidth="1"/>
    <col min="2823" max="2823" width="18.28515625" style="126" customWidth="1"/>
    <col min="2824" max="2824" width="19.85546875" style="126" customWidth="1"/>
    <col min="2825" max="2825" width="13.7109375" style="126" customWidth="1"/>
    <col min="2826" max="2826" width="7.7109375" style="126" customWidth="1"/>
    <col min="2827" max="2828" width="7.28515625" style="126" customWidth="1"/>
    <col min="2829" max="2829" width="9.5703125" style="126" customWidth="1"/>
    <col min="2830" max="2830" width="21.42578125" style="126" customWidth="1"/>
    <col min="2831" max="2831" width="15.85546875" style="126" customWidth="1"/>
    <col min="2832" max="2843" width="6.85546875" style="126" customWidth="1"/>
    <col min="2844" max="2844" width="13.7109375" style="126" customWidth="1"/>
    <col min="2845" max="2846" width="5.85546875" style="126" customWidth="1"/>
    <col min="2847" max="2847" width="6.42578125" style="126" customWidth="1"/>
    <col min="2848" max="2848" width="7.140625" style="126" customWidth="1"/>
    <col min="2849" max="2849" width="6.85546875" style="126" customWidth="1"/>
    <col min="2850" max="2851" width="5.85546875" style="126" customWidth="1"/>
    <col min="2852" max="2852" width="6.42578125" style="126" customWidth="1"/>
    <col min="2853" max="2856" width="5.85546875" style="126" customWidth="1"/>
    <col min="2857" max="3072" width="6.7109375" style="126"/>
    <col min="3073" max="3073" width="3.7109375" style="126" customWidth="1"/>
    <col min="3074" max="3074" width="5" style="126" customWidth="1"/>
    <col min="3075" max="3077" width="4.7109375" style="126" customWidth="1"/>
    <col min="3078" max="3078" width="22.85546875" style="126" customWidth="1"/>
    <col min="3079" max="3079" width="18.28515625" style="126" customWidth="1"/>
    <col min="3080" max="3080" width="19.85546875" style="126" customWidth="1"/>
    <col min="3081" max="3081" width="13.7109375" style="126" customWidth="1"/>
    <col min="3082" max="3082" width="7.7109375" style="126" customWidth="1"/>
    <col min="3083" max="3084" width="7.28515625" style="126" customWidth="1"/>
    <col min="3085" max="3085" width="9.5703125" style="126" customWidth="1"/>
    <col min="3086" max="3086" width="21.42578125" style="126" customWidth="1"/>
    <col min="3087" max="3087" width="15.85546875" style="126" customWidth="1"/>
    <col min="3088" max="3099" width="6.85546875" style="126" customWidth="1"/>
    <col min="3100" max="3100" width="13.7109375" style="126" customWidth="1"/>
    <col min="3101" max="3102" width="5.85546875" style="126" customWidth="1"/>
    <col min="3103" max="3103" width="6.42578125" style="126" customWidth="1"/>
    <col min="3104" max="3104" width="7.140625" style="126" customWidth="1"/>
    <col min="3105" max="3105" width="6.85546875" style="126" customWidth="1"/>
    <col min="3106" max="3107" width="5.85546875" style="126" customWidth="1"/>
    <col min="3108" max="3108" width="6.42578125" style="126" customWidth="1"/>
    <col min="3109" max="3112" width="5.85546875" style="126" customWidth="1"/>
    <col min="3113" max="3328" width="6.7109375" style="126"/>
    <col min="3329" max="3329" width="3.7109375" style="126" customWidth="1"/>
    <col min="3330" max="3330" width="5" style="126" customWidth="1"/>
    <col min="3331" max="3333" width="4.7109375" style="126" customWidth="1"/>
    <col min="3334" max="3334" width="22.85546875" style="126" customWidth="1"/>
    <col min="3335" max="3335" width="18.28515625" style="126" customWidth="1"/>
    <col min="3336" max="3336" width="19.85546875" style="126" customWidth="1"/>
    <col min="3337" max="3337" width="13.7109375" style="126" customWidth="1"/>
    <col min="3338" max="3338" width="7.7109375" style="126" customWidth="1"/>
    <col min="3339" max="3340" width="7.28515625" style="126" customWidth="1"/>
    <col min="3341" max="3341" width="9.5703125" style="126" customWidth="1"/>
    <col min="3342" max="3342" width="21.42578125" style="126" customWidth="1"/>
    <col min="3343" max="3343" width="15.85546875" style="126" customWidth="1"/>
    <col min="3344" max="3355" width="6.85546875" style="126" customWidth="1"/>
    <col min="3356" max="3356" width="13.7109375" style="126" customWidth="1"/>
    <col min="3357" max="3358" width="5.85546875" style="126" customWidth="1"/>
    <col min="3359" max="3359" width="6.42578125" style="126" customWidth="1"/>
    <col min="3360" max="3360" width="7.140625" style="126" customWidth="1"/>
    <col min="3361" max="3361" width="6.85546875" style="126" customWidth="1"/>
    <col min="3362" max="3363" width="5.85546875" style="126" customWidth="1"/>
    <col min="3364" max="3364" width="6.42578125" style="126" customWidth="1"/>
    <col min="3365" max="3368" width="5.85546875" style="126" customWidth="1"/>
    <col min="3369" max="3584" width="6.7109375" style="126"/>
    <col min="3585" max="3585" width="3.7109375" style="126" customWidth="1"/>
    <col min="3586" max="3586" width="5" style="126" customWidth="1"/>
    <col min="3587" max="3589" width="4.7109375" style="126" customWidth="1"/>
    <col min="3590" max="3590" width="22.85546875" style="126" customWidth="1"/>
    <col min="3591" max="3591" width="18.28515625" style="126" customWidth="1"/>
    <col min="3592" max="3592" width="19.85546875" style="126" customWidth="1"/>
    <col min="3593" max="3593" width="13.7109375" style="126" customWidth="1"/>
    <col min="3594" max="3594" width="7.7109375" style="126" customWidth="1"/>
    <col min="3595" max="3596" width="7.28515625" style="126" customWidth="1"/>
    <col min="3597" max="3597" width="9.5703125" style="126" customWidth="1"/>
    <col min="3598" max="3598" width="21.42578125" style="126" customWidth="1"/>
    <col min="3599" max="3599" width="15.85546875" style="126" customWidth="1"/>
    <col min="3600" max="3611" width="6.85546875" style="126" customWidth="1"/>
    <col min="3612" max="3612" width="13.7109375" style="126" customWidth="1"/>
    <col min="3613" max="3614" width="5.85546875" style="126" customWidth="1"/>
    <col min="3615" max="3615" width="6.42578125" style="126" customWidth="1"/>
    <col min="3616" max="3616" width="7.140625" style="126" customWidth="1"/>
    <col min="3617" max="3617" width="6.85546875" style="126" customWidth="1"/>
    <col min="3618" max="3619" width="5.85546875" style="126" customWidth="1"/>
    <col min="3620" max="3620" width="6.42578125" style="126" customWidth="1"/>
    <col min="3621" max="3624" width="5.85546875" style="126" customWidth="1"/>
    <col min="3625" max="3840" width="6.7109375" style="126"/>
    <col min="3841" max="3841" width="3.7109375" style="126" customWidth="1"/>
    <col min="3842" max="3842" width="5" style="126" customWidth="1"/>
    <col min="3843" max="3845" width="4.7109375" style="126" customWidth="1"/>
    <col min="3846" max="3846" width="22.85546875" style="126" customWidth="1"/>
    <col min="3847" max="3847" width="18.28515625" style="126" customWidth="1"/>
    <col min="3848" max="3848" width="19.85546875" style="126" customWidth="1"/>
    <col min="3849" max="3849" width="13.7109375" style="126" customWidth="1"/>
    <col min="3850" max="3850" width="7.7109375" style="126" customWidth="1"/>
    <col min="3851" max="3852" width="7.28515625" style="126" customWidth="1"/>
    <col min="3853" max="3853" width="9.5703125" style="126" customWidth="1"/>
    <col min="3854" max="3854" width="21.42578125" style="126" customWidth="1"/>
    <col min="3855" max="3855" width="15.85546875" style="126" customWidth="1"/>
    <col min="3856" max="3867" width="6.85546875" style="126" customWidth="1"/>
    <col min="3868" max="3868" width="13.7109375" style="126" customWidth="1"/>
    <col min="3869" max="3870" width="5.85546875" style="126" customWidth="1"/>
    <col min="3871" max="3871" width="6.42578125" style="126" customWidth="1"/>
    <col min="3872" max="3872" width="7.140625" style="126" customWidth="1"/>
    <col min="3873" max="3873" width="6.85546875" style="126" customWidth="1"/>
    <col min="3874" max="3875" width="5.85546875" style="126" customWidth="1"/>
    <col min="3876" max="3876" width="6.42578125" style="126" customWidth="1"/>
    <col min="3877" max="3880" width="5.85546875" style="126" customWidth="1"/>
    <col min="3881" max="4096" width="6.7109375" style="126"/>
    <col min="4097" max="4097" width="3.7109375" style="126" customWidth="1"/>
    <col min="4098" max="4098" width="5" style="126" customWidth="1"/>
    <col min="4099" max="4101" width="4.7109375" style="126" customWidth="1"/>
    <col min="4102" max="4102" width="22.85546875" style="126" customWidth="1"/>
    <col min="4103" max="4103" width="18.28515625" style="126" customWidth="1"/>
    <col min="4104" max="4104" width="19.85546875" style="126" customWidth="1"/>
    <col min="4105" max="4105" width="13.7109375" style="126" customWidth="1"/>
    <col min="4106" max="4106" width="7.7109375" style="126" customWidth="1"/>
    <col min="4107" max="4108" width="7.28515625" style="126" customWidth="1"/>
    <col min="4109" max="4109" width="9.5703125" style="126" customWidth="1"/>
    <col min="4110" max="4110" width="21.42578125" style="126" customWidth="1"/>
    <col min="4111" max="4111" width="15.85546875" style="126" customWidth="1"/>
    <col min="4112" max="4123" width="6.85546875" style="126" customWidth="1"/>
    <col min="4124" max="4124" width="13.7109375" style="126" customWidth="1"/>
    <col min="4125" max="4126" width="5.85546875" style="126" customWidth="1"/>
    <col min="4127" max="4127" width="6.42578125" style="126" customWidth="1"/>
    <col min="4128" max="4128" width="7.140625" style="126" customWidth="1"/>
    <col min="4129" max="4129" width="6.85546875" style="126" customWidth="1"/>
    <col min="4130" max="4131" width="5.85546875" style="126" customWidth="1"/>
    <col min="4132" max="4132" width="6.42578125" style="126" customWidth="1"/>
    <col min="4133" max="4136" width="5.85546875" style="126" customWidth="1"/>
    <col min="4137" max="4352" width="6.7109375" style="126"/>
    <col min="4353" max="4353" width="3.7109375" style="126" customWidth="1"/>
    <col min="4354" max="4354" width="5" style="126" customWidth="1"/>
    <col min="4355" max="4357" width="4.7109375" style="126" customWidth="1"/>
    <col min="4358" max="4358" width="22.85546875" style="126" customWidth="1"/>
    <col min="4359" max="4359" width="18.28515625" style="126" customWidth="1"/>
    <col min="4360" max="4360" width="19.85546875" style="126" customWidth="1"/>
    <col min="4361" max="4361" width="13.7109375" style="126" customWidth="1"/>
    <col min="4362" max="4362" width="7.7109375" style="126" customWidth="1"/>
    <col min="4363" max="4364" width="7.28515625" style="126" customWidth="1"/>
    <col min="4365" max="4365" width="9.5703125" style="126" customWidth="1"/>
    <col min="4366" max="4366" width="21.42578125" style="126" customWidth="1"/>
    <col min="4367" max="4367" width="15.85546875" style="126" customWidth="1"/>
    <col min="4368" max="4379" width="6.85546875" style="126" customWidth="1"/>
    <col min="4380" max="4380" width="13.7109375" style="126" customWidth="1"/>
    <col min="4381" max="4382" width="5.85546875" style="126" customWidth="1"/>
    <col min="4383" max="4383" width="6.42578125" style="126" customWidth="1"/>
    <col min="4384" max="4384" width="7.140625" style="126" customWidth="1"/>
    <col min="4385" max="4385" width="6.85546875" style="126" customWidth="1"/>
    <col min="4386" max="4387" width="5.85546875" style="126" customWidth="1"/>
    <col min="4388" max="4388" width="6.42578125" style="126" customWidth="1"/>
    <col min="4389" max="4392" width="5.85546875" style="126" customWidth="1"/>
    <col min="4393" max="4608" width="6.7109375" style="126"/>
    <col min="4609" max="4609" width="3.7109375" style="126" customWidth="1"/>
    <col min="4610" max="4610" width="5" style="126" customWidth="1"/>
    <col min="4611" max="4613" width="4.7109375" style="126" customWidth="1"/>
    <col min="4614" max="4614" width="22.85546875" style="126" customWidth="1"/>
    <col min="4615" max="4615" width="18.28515625" style="126" customWidth="1"/>
    <col min="4616" max="4616" width="19.85546875" style="126" customWidth="1"/>
    <col min="4617" max="4617" width="13.7109375" style="126" customWidth="1"/>
    <col min="4618" max="4618" width="7.7109375" style="126" customWidth="1"/>
    <col min="4619" max="4620" width="7.28515625" style="126" customWidth="1"/>
    <col min="4621" max="4621" width="9.5703125" style="126" customWidth="1"/>
    <col min="4622" max="4622" width="21.42578125" style="126" customWidth="1"/>
    <col min="4623" max="4623" width="15.85546875" style="126" customWidth="1"/>
    <col min="4624" max="4635" width="6.85546875" style="126" customWidth="1"/>
    <col min="4636" max="4636" width="13.7109375" style="126" customWidth="1"/>
    <col min="4637" max="4638" width="5.85546875" style="126" customWidth="1"/>
    <col min="4639" max="4639" width="6.42578125" style="126" customWidth="1"/>
    <col min="4640" max="4640" width="7.140625" style="126" customWidth="1"/>
    <col min="4641" max="4641" width="6.85546875" style="126" customWidth="1"/>
    <col min="4642" max="4643" width="5.85546875" style="126" customWidth="1"/>
    <col min="4644" max="4644" width="6.42578125" style="126" customWidth="1"/>
    <col min="4645" max="4648" width="5.85546875" style="126" customWidth="1"/>
    <col min="4649" max="4864" width="6.7109375" style="126"/>
    <col min="4865" max="4865" width="3.7109375" style="126" customWidth="1"/>
    <col min="4866" max="4866" width="5" style="126" customWidth="1"/>
    <col min="4867" max="4869" width="4.7109375" style="126" customWidth="1"/>
    <col min="4870" max="4870" width="22.85546875" style="126" customWidth="1"/>
    <col min="4871" max="4871" width="18.28515625" style="126" customWidth="1"/>
    <col min="4872" max="4872" width="19.85546875" style="126" customWidth="1"/>
    <col min="4873" max="4873" width="13.7109375" style="126" customWidth="1"/>
    <col min="4874" max="4874" width="7.7109375" style="126" customWidth="1"/>
    <col min="4875" max="4876" width="7.28515625" style="126" customWidth="1"/>
    <col min="4877" max="4877" width="9.5703125" style="126" customWidth="1"/>
    <col min="4878" max="4878" width="21.42578125" style="126" customWidth="1"/>
    <col min="4879" max="4879" width="15.85546875" style="126" customWidth="1"/>
    <col min="4880" max="4891" width="6.85546875" style="126" customWidth="1"/>
    <col min="4892" max="4892" width="13.7109375" style="126" customWidth="1"/>
    <col min="4893" max="4894" width="5.85546875" style="126" customWidth="1"/>
    <col min="4895" max="4895" width="6.42578125" style="126" customWidth="1"/>
    <col min="4896" max="4896" width="7.140625" style="126" customWidth="1"/>
    <col min="4897" max="4897" width="6.85546875" style="126" customWidth="1"/>
    <col min="4898" max="4899" width="5.85546875" style="126" customWidth="1"/>
    <col min="4900" max="4900" width="6.42578125" style="126" customWidth="1"/>
    <col min="4901" max="4904" width="5.85546875" style="126" customWidth="1"/>
    <col min="4905" max="5120" width="6.7109375" style="126"/>
    <col min="5121" max="5121" width="3.7109375" style="126" customWidth="1"/>
    <col min="5122" max="5122" width="5" style="126" customWidth="1"/>
    <col min="5123" max="5125" width="4.7109375" style="126" customWidth="1"/>
    <col min="5126" max="5126" width="22.85546875" style="126" customWidth="1"/>
    <col min="5127" max="5127" width="18.28515625" style="126" customWidth="1"/>
    <col min="5128" max="5128" width="19.85546875" style="126" customWidth="1"/>
    <col min="5129" max="5129" width="13.7109375" style="126" customWidth="1"/>
    <col min="5130" max="5130" width="7.7109375" style="126" customWidth="1"/>
    <col min="5131" max="5132" width="7.28515625" style="126" customWidth="1"/>
    <col min="5133" max="5133" width="9.5703125" style="126" customWidth="1"/>
    <col min="5134" max="5134" width="21.42578125" style="126" customWidth="1"/>
    <col min="5135" max="5135" width="15.85546875" style="126" customWidth="1"/>
    <col min="5136" max="5147" width="6.85546875" style="126" customWidth="1"/>
    <col min="5148" max="5148" width="13.7109375" style="126" customWidth="1"/>
    <col min="5149" max="5150" width="5.85546875" style="126" customWidth="1"/>
    <col min="5151" max="5151" width="6.42578125" style="126" customWidth="1"/>
    <col min="5152" max="5152" width="7.140625" style="126" customWidth="1"/>
    <col min="5153" max="5153" width="6.85546875" style="126" customWidth="1"/>
    <col min="5154" max="5155" width="5.85546875" style="126" customWidth="1"/>
    <col min="5156" max="5156" width="6.42578125" style="126" customWidth="1"/>
    <col min="5157" max="5160" width="5.85546875" style="126" customWidth="1"/>
    <col min="5161" max="5376" width="6.7109375" style="126"/>
    <col min="5377" max="5377" width="3.7109375" style="126" customWidth="1"/>
    <col min="5378" max="5378" width="5" style="126" customWidth="1"/>
    <col min="5379" max="5381" width="4.7109375" style="126" customWidth="1"/>
    <col min="5382" max="5382" width="22.85546875" style="126" customWidth="1"/>
    <col min="5383" max="5383" width="18.28515625" style="126" customWidth="1"/>
    <col min="5384" max="5384" width="19.85546875" style="126" customWidth="1"/>
    <col min="5385" max="5385" width="13.7109375" style="126" customWidth="1"/>
    <col min="5386" max="5386" width="7.7109375" style="126" customWidth="1"/>
    <col min="5387" max="5388" width="7.28515625" style="126" customWidth="1"/>
    <col min="5389" max="5389" width="9.5703125" style="126" customWidth="1"/>
    <col min="5390" max="5390" width="21.42578125" style="126" customWidth="1"/>
    <col min="5391" max="5391" width="15.85546875" style="126" customWidth="1"/>
    <col min="5392" max="5403" width="6.85546875" style="126" customWidth="1"/>
    <col min="5404" max="5404" width="13.7109375" style="126" customWidth="1"/>
    <col min="5405" max="5406" width="5.85546875" style="126" customWidth="1"/>
    <col min="5407" max="5407" width="6.42578125" style="126" customWidth="1"/>
    <col min="5408" max="5408" width="7.140625" style="126" customWidth="1"/>
    <col min="5409" max="5409" width="6.85546875" style="126" customWidth="1"/>
    <col min="5410" max="5411" width="5.85546875" style="126" customWidth="1"/>
    <col min="5412" max="5412" width="6.42578125" style="126" customWidth="1"/>
    <col min="5413" max="5416" width="5.85546875" style="126" customWidth="1"/>
    <col min="5417" max="5632" width="6.7109375" style="126"/>
    <col min="5633" max="5633" width="3.7109375" style="126" customWidth="1"/>
    <col min="5634" max="5634" width="5" style="126" customWidth="1"/>
    <col min="5635" max="5637" width="4.7109375" style="126" customWidth="1"/>
    <col min="5638" max="5638" width="22.85546875" style="126" customWidth="1"/>
    <col min="5639" max="5639" width="18.28515625" style="126" customWidth="1"/>
    <col min="5640" max="5640" width="19.85546875" style="126" customWidth="1"/>
    <col min="5641" max="5641" width="13.7109375" style="126" customWidth="1"/>
    <col min="5642" max="5642" width="7.7109375" style="126" customWidth="1"/>
    <col min="5643" max="5644" width="7.28515625" style="126" customWidth="1"/>
    <col min="5645" max="5645" width="9.5703125" style="126" customWidth="1"/>
    <col min="5646" max="5646" width="21.42578125" style="126" customWidth="1"/>
    <col min="5647" max="5647" width="15.85546875" style="126" customWidth="1"/>
    <col min="5648" max="5659" width="6.85546875" style="126" customWidth="1"/>
    <col min="5660" max="5660" width="13.7109375" style="126" customWidth="1"/>
    <col min="5661" max="5662" width="5.85546875" style="126" customWidth="1"/>
    <col min="5663" max="5663" width="6.42578125" style="126" customWidth="1"/>
    <col min="5664" max="5664" width="7.140625" style="126" customWidth="1"/>
    <col min="5665" max="5665" width="6.85546875" style="126" customWidth="1"/>
    <col min="5666" max="5667" width="5.85546875" style="126" customWidth="1"/>
    <col min="5668" max="5668" width="6.42578125" style="126" customWidth="1"/>
    <col min="5669" max="5672" width="5.85546875" style="126" customWidth="1"/>
    <col min="5673" max="5888" width="6.7109375" style="126"/>
    <col min="5889" max="5889" width="3.7109375" style="126" customWidth="1"/>
    <col min="5890" max="5890" width="5" style="126" customWidth="1"/>
    <col min="5891" max="5893" width="4.7109375" style="126" customWidth="1"/>
    <col min="5894" max="5894" width="22.85546875" style="126" customWidth="1"/>
    <col min="5895" max="5895" width="18.28515625" style="126" customWidth="1"/>
    <col min="5896" max="5896" width="19.85546875" style="126" customWidth="1"/>
    <col min="5897" max="5897" width="13.7109375" style="126" customWidth="1"/>
    <col min="5898" max="5898" width="7.7109375" style="126" customWidth="1"/>
    <col min="5899" max="5900" width="7.28515625" style="126" customWidth="1"/>
    <col min="5901" max="5901" width="9.5703125" style="126" customWidth="1"/>
    <col min="5902" max="5902" width="21.42578125" style="126" customWidth="1"/>
    <col min="5903" max="5903" width="15.85546875" style="126" customWidth="1"/>
    <col min="5904" max="5915" width="6.85546875" style="126" customWidth="1"/>
    <col min="5916" max="5916" width="13.7109375" style="126" customWidth="1"/>
    <col min="5917" max="5918" width="5.85546875" style="126" customWidth="1"/>
    <col min="5919" max="5919" width="6.42578125" style="126" customWidth="1"/>
    <col min="5920" max="5920" width="7.140625" style="126" customWidth="1"/>
    <col min="5921" max="5921" width="6.85546875" style="126" customWidth="1"/>
    <col min="5922" max="5923" width="5.85546875" style="126" customWidth="1"/>
    <col min="5924" max="5924" width="6.42578125" style="126" customWidth="1"/>
    <col min="5925" max="5928" width="5.85546875" style="126" customWidth="1"/>
    <col min="5929" max="6144" width="6.7109375" style="126"/>
    <col min="6145" max="6145" width="3.7109375" style="126" customWidth="1"/>
    <col min="6146" max="6146" width="5" style="126" customWidth="1"/>
    <col min="6147" max="6149" width="4.7109375" style="126" customWidth="1"/>
    <col min="6150" max="6150" width="22.85546875" style="126" customWidth="1"/>
    <col min="6151" max="6151" width="18.28515625" style="126" customWidth="1"/>
    <col min="6152" max="6152" width="19.85546875" style="126" customWidth="1"/>
    <col min="6153" max="6153" width="13.7109375" style="126" customWidth="1"/>
    <col min="6154" max="6154" width="7.7109375" style="126" customWidth="1"/>
    <col min="6155" max="6156" width="7.28515625" style="126" customWidth="1"/>
    <col min="6157" max="6157" width="9.5703125" style="126" customWidth="1"/>
    <col min="6158" max="6158" width="21.42578125" style="126" customWidth="1"/>
    <col min="6159" max="6159" width="15.85546875" style="126" customWidth="1"/>
    <col min="6160" max="6171" width="6.85546875" style="126" customWidth="1"/>
    <col min="6172" max="6172" width="13.7109375" style="126" customWidth="1"/>
    <col min="6173" max="6174" width="5.85546875" style="126" customWidth="1"/>
    <col min="6175" max="6175" width="6.42578125" style="126" customWidth="1"/>
    <col min="6176" max="6176" width="7.140625" style="126" customWidth="1"/>
    <col min="6177" max="6177" width="6.85546875" style="126" customWidth="1"/>
    <col min="6178" max="6179" width="5.85546875" style="126" customWidth="1"/>
    <col min="6180" max="6180" width="6.42578125" style="126" customWidth="1"/>
    <col min="6181" max="6184" width="5.85546875" style="126" customWidth="1"/>
    <col min="6185" max="6400" width="6.7109375" style="126"/>
    <col min="6401" max="6401" width="3.7109375" style="126" customWidth="1"/>
    <col min="6402" max="6402" width="5" style="126" customWidth="1"/>
    <col min="6403" max="6405" width="4.7109375" style="126" customWidth="1"/>
    <col min="6406" max="6406" width="22.85546875" style="126" customWidth="1"/>
    <col min="6407" max="6407" width="18.28515625" style="126" customWidth="1"/>
    <col min="6408" max="6408" width="19.85546875" style="126" customWidth="1"/>
    <col min="6409" max="6409" width="13.7109375" style="126" customWidth="1"/>
    <col min="6410" max="6410" width="7.7109375" style="126" customWidth="1"/>
    <col min="6411" max="6412" width="7.28515625" style="126" customWidth="1"/>
    <col min="6413" max="6413" width="9.5703125" style="126" customWidth="1"/>
    <col min="6414" max="6414" width="21.42578125" style="126" customWidth="1"/>
    <col min="6415" max="6415" width="15.85546875" style="126" customWidth="1"/>
    <col min="6416" max="6427" width="6.85546875" style="126" customWidth="1"/>
    <col min="6428" max="6428" width="13.7109375" style="126" customWidth="1"/>
    <col min="6429" max="6430" width="5.85546875" style="126" customWidth="1"/>
    <col min="6431" max="6431" width="6.42578125" style="126" customWidth="1"/>
    <col min="6432" max="6432" width="7.140625" style="126" customWidth="1"/>
    <col min="6433" max="6433" width="6.85546875" style="126" customWidth="1"/>
    <col min="6434" max="6435" width="5.85546875" style="126" customWidth="1"/>
    <col min="6436" max="6436" width="6.42578125" style="126" customWidth="1"/>
    <col min="6437" max="6440" width="5.85546875" style="126" customWidth="1"/>
    <col min="6441" max="6656" width="6.7109375" style="126"/>
    <col min="6657" max="6657" width="3.7109375" style="126" customWidth="1"/>
    <col min="6658" max="6658" width="5" style="126" customWidth="1"/>
    <col min="6659" max="6661" width="4.7109375" style="126" customWidth="1"/>
    <col min="6662" max="6662" width="22.85546875" style="126" customWidth="1"/>
    <col min="6663" max="6663" width="18.28515625" style="126" customWidth="1"/>
    <col min="6664" max="6664" width="19.85546875" style="126" customWidth="1"/>
    <col min="6665" max="6665" width="13.7109375" style="126" customWidth="1"/>
    <col min="6666" max="6666" width="7.7109375" style="126" customWidth="1"/>
    <col min="6667" max="6668" width="7.28515625" style="126" customWidth="1"/>
    <col min="6669" max="6669" width="9.5703125" style="126" customWidth="1"/>
    <col min="6670" max="6670" width="21.42578125" style="126" customWidth="1"/>
    <col min="6671" max="6671" width="15.85546875" style="126" customWidth="1"/>
    <col min="6672" max="6683" width="6.85546875" style="126" customWidth="1"/>
    <col min="6684" max="6684" width="13.7109375" style="126" customWidth="1"/>
    <col min="6685" max="6686" width="5.85546875" style="126" customWidth="1"/>
    <col min="6687" max="6687" width="6.42578125" style="126" customWidth="1"/>
    <col min="6688" max="6688" width="7.140625" style="126" customWidth="1"/>
    <col min="6689" max="6689" width="6.85546875" style="126" customWidth="1"/>
    <col min="6690" max="6691" width="5.85546875" style="126" customWidth="1"/>
    <col min="6692" max="6692" width="6.42578125" style="126" customWidth="1"/>
    <col min="6693" max="6696" width="5.85546875" style="126" customWidth="1"/>
    <col min="6697" max="6912" width="6.7109375" style="126"/>
    <col min="6913" max="6913" width="3.7109375" style="126" customWidth="1"/>
    <col min="6914" max="6914" width="5" style="126" customWidth="1"/>
    <col min="6915" max="6917" width="4.7109375" style="126" customWidth="1"/>
    <col min="6918" max="6918" width="22.85546875" style="126" customWidth="1"/>
    <col min="6919" max="6919" width="18.28515625" style="126" customWidth="1"/>
    <col min="6920" max="6920" width="19.85546875" style="126" customWidth="1"/>
    <col min="6921" max="6921" width="13.7109375" style="126" customWidth="1"/>
    <col min="6922" max="6922" width="7.7109375" style="126" customWidth="1"/>
    <col min="6923" max="6924" width="7.28515625" style="126" customWidth="1"/>
    <col min="6925" max="6925" width="9.5703125" style="126" customWidth="1"/>
    <col min="6926" max="6926" width="21.42578125" style="126" customWidth="1"/>
    <col min="6927" max="6927" width="15.85546875" style="126" customWidth="1"/>
    <col min="6928" max="6939" width="6.85546875" style="126" customWidth="1"/>
    <col min="6940" max="6940" width="13.7109375" style="126" customWidth="1"/>
    <col min="6941" max="6942" width="5.85546875" style="126" customWidth="1"/>
    <col min="6943" max="6943" width="6.42578125" style="126" customWidth="1"/>
    <col min="6944" max="6944" width="7.140625" style="126" customWidth="1"/>
    <col min="6945" max="6945" width="6.85546875" style="126" customWidth="1"/>
    <col min="6946" max="6947" width="5.85546875" style="126" customWidth="1"/>
    <col min="6948" max="6948" width="6.42578125" style="126" customWidth="1"/>
    <col min="6949" max="6952" width="5.85546875" style="126" customWidth="1"/>
    <col min="6953" max="7168" width="6.7109375" style="126"/>
    <col min="7169" max="7169" width="3.7109375" style="126" customWidth="1"/>
    <col min="7170" max="7170" width="5" style="126" customWidth="1"/>
    <col min="7171" max="7173" width="4.7109375" style="126" customWidth="1"/>
    <col min="7174" max="7174" width="22.85546875" style="126" customWidth="1"/>
    <col min="7175" max="7175" width="18.28515625" style="126" customWidth="1"/>
    <col min="7176" max="7176" width="19.85546875" style="126" customWidth="1"/>
    <col min="7177" max="7177" width="13.7109375" style="126" customWidth="1"/>
    <col min="7178" max="7178" width="7.7109375" style="126" customWidth="1"/>
    <col min="7179" max="7180" width="7.28515625" style="126" customWidth="1"/>
    <col min="7181" max="7181" width="9.5703125" style="126" customWidth="1"/>
    <col min="7182" max="7182" width="21.42578125" style="126" customWidth="1"/>
    <col min="7183" max="7183" width="15.85546875" style="126" customWidth="1"/>
    <col min="7184" max="7195" width="6.85546875" style="126" customWidth="1"/>
    <col min="7196" max="7196" width="13.7109375" style="126" customWidth="1"/>
    <col min="7197" max="7198" width="5.85546875" style="126" customWidth="1"/>
    <col min="7199" max="7199" width="6.42578125" style="126" customWidth="1"/>
    <col min="7200" max="7200" width="7.140625" style="126" customWidth="1"/>
    <col min="7201" max="7201" width="6.85546875" style="126" customWidth="1"/>
    <col min="7202" max="7203" width="5.85546875" style="126" customWidth="1"/>
    <col min="7204" max="7204" width="6.42578125" style="126" customWidth="1"/>
    <col min="7205" max="7208" width="5.85546875" style="126" customWidth="1"/>
    <col min="7209" max="7424" width="6.7109375" style="126"/>
    <col min="7425" max="7425" width="3.7109375" style="126" customWidth="1"/>
    <col min="7426" max="7426" width="5" style="126" customWidth="1"/>
    <col min="7427" max="7429" width="4.7109375" style="126" customWidth="1"/>
    <col min="7430" max="7430" width="22.85546875" style="126" customWidth="1"/>
    <col min="7431" max="7431" width="18.28515625" style="126" customWidth="1"/>
    <col min="7432" max="7432" width="19.85546875" style="126" customWidth="1"/>
    <col min="7433" max="7433" width="13.7109375" style="126" customWidth="1"/>
    <col min="7434" max="7434" width="7.7109375" style="126" customWidth="1"/>
    <col min="7435" max="7436" width="7.28515625" style="126" customWidth="1"/>
    <col min="7437" max="7437" width="9.5703125" style="126" customWidth="1"/>
    <col min="7438" max="7438" width="21.42578125" style="126" customWidth="1"/>
    <col min="7439" max="7439" width="15.85546875" style="126" customWidth="1"/>
    <col min="7440" max="7451" width="6.85546875" style="126" customWidth="1"/>
    <col min="7452" max="7452" width="13.7109375" style="126" customWidth="1"/>
    <col min="7453" max="7454" width="5.85546875" style="126" customWidth="1"/>
    <col min="7455" max="7455" width="6.42578125" style="126" customWidth="1"/>
    <col min="7456" max="7456" width="7.140625" style="126" customWidth="1"/>
    <col min="7457" max="7457" width="6.85546875" style="126" customWidth="1"/>
    <col min="7458" max="7459" width="5.85546875" style="126" customWidth="1"/>
    <col min="7460" max="7460" width="6.42578125" style="126" customWidth="1"/>
    <col min="7461" max="7464" width="5.85546875" style="126" customWidth="1"/>
    <col min="7465" max="7680" width="6.7109375" style="126"/>
    <col min="7681" max="7681" width="3.7109375" style="126" customWidth="1"/>
    <col min="7682" max="7682" width="5" style="126" customWidth="1"/>
    <col min="7683" max="7685" width="4.7109375" style="126" customWidth="1"/>
    <col min="7686" max="7686" width="22.85546875" style="126" customWidth="1"/>
    <col min="7687" max="7687" width="18.28515625" style="126" customWidth="1"/>
    <col min="7688" max="7688" width="19.85546875" style="126" customWidth="1"/>
    <col min="7689" max="7689" width="13.7109375" style="126" customWidth="1"/>
    <col min="7690" max="7690" width="7.7109375" style="126" customWidth="1"/>
    <col min="7691" max="7692" width="7.28515625" style="126" customWidth="1"/>
    <col min="7693" max="7693" width="9.5703125" style="126" customWidth="1"/>
    <col min="7694" max="7694" width="21.42578125" style="126" customWidth="1"/>
    <col min="7695" max="7695" width="15.85546875" style="126" customWidth="1"/>
    <col min="7696" max="7707" width="6.85546875" style="126" customWidth="1"/>
    <col min="7708" max="7708" width="13.7109375" style="126" customWidth="1"/>
    <col min="7709" max="7710" width="5.85546875" style="126" customWidth="1"/>
    <col min="7711" max="7711" width="6.42578125" style="126" customWidth="1"/>
    <col min="7712" max="7712" width="7.140625" style="126" customWidth="1"/>
    <col min="7713" max="7713" width="6.85546875" style="126" customWidth="1"/>
    <col min="7714" max="7715" width="5.85546875" style="126" customWidth="1"/>
    <col min="7716" max="7716" width="6.42578125" style="126" customWidth="1"/>
    <col min="7717" max="7720" width="5.85546875" style="126" customWidth="1"/>
    <col min="7721" max="7936" width="6.7109375" style="126"/>
    <col min="7937" max="7937" width="3.7109375" style="126" customWidth="1"/>
    <col min="7938" max="7938" width="5" style="126" customWidth="1"/>
    <col min="7939" max="7941" width="4.7109375" style="126" customWidth="1"/>
    <col min="7942" max="7942" width="22.85546875" style="126" customWidth="1"/>
    <col min="7943" max="7943" width="18.28515625" style="126" customWidth="1"/>
    <col min="7944" max="7944" width="19.85546875" style="126" customWidth="1"/>
    <col min="7945" max="7945" width="13.7109375" style="126" customWidth="1"/>
    <col min="7946" max="7946" width="7.7109375" style="126" customWidth="1"/>
    <col min="7947" max="7948" width="7.28515625" style="126" customWidth="1"/>
    <col min="7949" max="7949" width="9.5703125" style="126" customWidth="1"/>
    <col min="7950" max="7950" width="21.42578125" style="126" customWidth="1"/>
    <col min="7951" max="7951" width="15.85546875" style="126" customWidth="1"/>
    <col min="7952" max="7963" width="6.85546875" style="126" customWidth="1"/>
    <col min="7964" max="7964" width="13.7109375" style="126" customWidth="1"/>
    <col min="7965" max="7966" width="5.85546875" style="126" customWidth="1"/>
    <col min="7967" max="7967" width="6.42578125" style="126" customWidth="1"/>
    <col min="7968" max="7968" width="7.140625" style="126" customWidth="1"/>
    <col min="7969" max="7969" width="6.85546875" style="126" customWidth="1"/>
    <col min="7970" max="7971" width="5.85546875" style="126" customWidth="1"/>
    <col min="7972" max="7972" width="6.42578125" style="126" customWidth="1"/>
    <col min="7973" max="7976" width="5.85546875" style="126" customWidth="1"/>
    <col min="7977" max="8192" width="6.7109375" style="126"/>
    <col min="8193" max="8193" width="3.7109375" style="126" customWidth="1"/>
    <col min="8194" max="8194" width="5" style="126" customWidth="1"/>
    <col min="8195" max="8197" width="4.7109375" style="126" customWidth="1"/>
    <col min="8198" max="8198" width="22.85546875" style="126" customWidth="1"/>
    <col min="8199" max="8199" width="18.28515625" style="126" customWidth="1"/>
    <col min="8200" max="8200" width="19.85546875" style="126" customWidth="1"/>
    <col min="8201" max="8201" width="13.7109375" style="126" customWidth="1"/>
    <col min="8202" max="8202" width="7.7109375" style="126" customWidth="1"/>
    <col min="8203" max="8204" width="7.28515625" style="126" customWidth="1"/>
    <col min="8205" max="8205" width="9.5703125" style="126" customWidth="1"/>
    <col min="8206" max="8206" width="21.42578125" style="126" customWidth="1"/>
    <col min="8207" max="8207" width="15.85546875" style="126" customWidth="1"/>
    <col min="8208" max="8219" width="6.85546875" style="126" customWidth="1"/>
    <col min="8220" max="8220" width="13.7109375" style="126" customWidth="1"/>
    <col min="8221" max="8222" width="5.85546875" style="126" customWidth="1"/>
    <col min="8223" max="8223" width="6.42578125" style="126" customWidth="1"/>
    <col min="8224" max="8224" width="7.140625" style="126" customWidth="1"/>
    <col min="8225" max="8225" width="6.85546875" style="126" customWidth="1"/>
    <col min="8226" max="8227" width="5.85546875" style="126" customWidth="1"/>
    <col min="8228" max="8228" width="6.42578125" style="126" customWidth="1"/>
    <col min="8229" max="8232" width="5.85546875" style="126" customWidth="1"/>
    <col min="8233" max="8448" width="6.7109375" style="126"/>
    <col min="8449" max="8449" width="3.7109375" style="126" customWidth="1"/>
    <col min="8450" max="8450" width="5" style="126" customWidth="1"/>
    <col min="8451" max="8453" width="4.7109375" style="126" customWidth="1"/>
    <col min="8454" max="8454" width="22.85546875" style="126" customWidth="1"/>
    <col min="8455" max="8455" width="18.28515625" style="126" customWidth="1"/>
    <col min="8456" max="8456" width="19.85546875" style="126" customWidth="1"/>
    <col min="8457" max="8457" width="13.7109375" style="126" customWidth="1"/>
    <col min="8458" max="8458" width="7.7109375" style="126" customWidth="1"/>
    <col min="8459" max="8460" width="7.28515625" style="126" customWidth="1"/>
    <col min="8461" max="8461" width="9.5703125" style="126" customWidth="1"/>
    <col min="8462" max="8462" width="21.42578125" style="126" customWidth="1"/>
    <col min="8463" max="8463" width="15.85546875" style="126" customWidth="1"/>
    <col min="8464" max="8475" width="6.85546875" style="126" customWidth="1"/>
    <col min="8476" max="8476" width="13.7109375" style="126" customWidth="1"/>
    <col min="8477" max="8478" width="5.85546875" style="126" customWidth="1"/>
    <col min="8479" max="8479" width="6.42578125" style="126" customWidth="1"/>
    <col min="8480" max="8480" width="7.140625" style="126" customWidth="1"/>
    <col min="8481" max="8481" width="6.85546875" style="126" customWidth="1"/>
    <col min="8482" max="8483" width="5.85546875" style="126" customWidth="1"/>
    <col min="8484" max="8484" width="6.42578125" style="126" customWidth="1"/>
    <col min="8485" max="8488" width="5.85546875" style="126" customWidth="1"/>
    <col min="8489" max="8704" width="6.7109375" style="126"/>
    <col min="8705" max="8705" width="3.7109375" style="126" customWidth="1"/>
    <col min="8706" max="8706" width="5" style="126" customWidth="1"/>
    <col min="8707" max="8709" width="4.7109375" style="126" customWidth="1"/>
    <col min="8710" max="8710" width="22.85546875" style="126" customWidth="1"/>
    <col min="8711" max="8711" width="18.28515625" style="126" customWidth="1"/>
    <col min="8712" max="8712" width="19.85546875" style="126" customWidth="1"/>
    <col min="8713" max="8713" width="13.7109375" style="126" customWidth="1"/>
    <col min="8714" max="8714" width="7.7109375" style="126" customWidth="1"/>
    <col min="8715" max="8716" width="7.28515625" style="126" customWidth="1"/>
    <col min="8717" max="8717" width="9.5703125" style="126" customWidth="1"/>
    <col min="8718" max="8718" width="21.42578125" style="126" customWidth="1"/>
    <col min="8719" max="8719" width="15.85546875" style="126" customWidth="1"/>
    <col min="8720" max="8731" width="6.85546875" style="126" customWidth="1"/>
    <col min="8732" max="8732" width="13.7109375" style="126" customWidth="1"/>
    <col min="8733" max="8734" width="5.85546875" style="126" customWidth="1"/>
    <col min="8735" max="8735" width="6.42578125" style="126" customWidth="1"/>
    <col min="8736" max="8736" width="7.140625" style="126" customWidth="1"/>
    <col min="8737" max="8737" width="6.85546875" style="126" customWidth="1"/>
    <col min="8738" max="8739" width="5.85546875" style="126" customWidth="1"/>
    <col min="8740" max="8740" width="6.42578125" style="126" customWidth="1"/>
    <col min="8741" max="8744" width="5.85546875" style="126" customWidth="1"/>
    <col min="8745" max="8960" width="6.7109375" style="126"/>
    <col min="8961" max="8961" width="3.7109375" style="126" customWidth="1"/>
    <col min="8962" max="8962" width="5" style="126" customWidth="1"/>
    <col min="8963" max="8965" width="4.7109375" style="126" customWidth="1"/>
    <col min="8966" max="8966" width="22.85546875" style="126" customWidth="1"/>
    <col min="8967" max="8967" width="18.28515625" style="126" customWidth="1"/>
    <col min="8968" max="8968" width="19.85546875" style="126" customWidth="1"/>
    <col min="8969" max="8969" width="13.7109375" style="126" customWidth="1"/>
    <col min="8970" max="8970" width="7.7109375" style="126" customWidth="1"/>
    <col min="8971" max="8972" width="7.28515625" style="126" customWidth="1"/>
    <col min="8973" max="8973" width="9.5703125" style="126" customWidth="1"/>
    <col min="8974" max="8974" width="21.42578125" style="126" customWidth="1"/>
    <col min="8975" max="8975" width="15.85546875" style="126" customWidth="1"/>
    <col min="8976" max="8987" width="6.85546875" style="126" customWidth="1"/>
    <col min="8988" max="8988" width="13.7109375" style="126" customWidth="1"/>
    <col min="8989" max="8990" width="5.85546875" style="126" customWidth="1"/>
    <col min="8991" max="8991" width="6.42578125" style="126" customWidth="1"/>
    <col min="8992" max="8992" width="7.140625" style="126" customWidth="1"/>
    <col min="8993" max="8993" width="6.85546875" style="126" customWidth="1"/>
    <col min="8994" max="8995" width="5.85546875" style="126" customWidth="1"/>
    <col min="8996" max="8996" width="6.42578125" style="126" customWidth="1"/>
    <col min="8997" max="9000" width="5.85546875" style="126" customWidth="1"/>
    <col min="9001" max="9216" width="6.7109375" style="126"/>
    <col min="9217" max="9217" width="3.7109375" style="126" customWidth="1"/>
    <col min="9218" max="9218" width="5" style="126" customWidth="1"/>
    <col min="9219" max="9221" width="4.7109375" style="126" customWidth="1"/>
    <col min="9222" max="9222" width="22.85546875" style="126" customWidth="1"/>
    <col min="9223" max="9223" width="18.28515625" style="126" customWidth="1"/>
    <col min="9224" max="9224" width="19.85546875" style="126" customWidth="1"/>
    <col min="9225" max="9225" width="13.7109375" style="126" customWidth="1"/>
    <col min="9226" max="9226" width="7.7109375" style="126" customWidth="1"/>
    <col min="9227" max="9228" width="7.28515625" style="126" customWidth="1"/>
    <col min="9229" max="9229" width="9.5703125" style="126" customWidth="1"/>
    <col min="9230" max="9230" width="21.42578125" style="126" customWidth="1"/>
    <col min="9231" max="9231" width="15.85546875" style="126" customWidth="1"/>
    <col min="9232" max="9243" width="6.85546875" style="126" customWidth="1"/>
    <col min="9244" max="9244" width="13.7109375" style="126" customWidth="1"/>
    <col min="9245" max="9246" width="5.85546875" style="126" customWidth="1"/>
    <col min="9247" max="9247" width="6.42578125" style="126" customWidth="1"/>
    <col min="9248" max="9248" width="7.140625" style="126" customWidth="1"/>
    <col min="9249" max="9249" width="6.85546875" style="126" customWidth="1"/>
    <col min="9250" max="9251" width="5.85546875" style="126" customWidth="1"/>
    <col min="9252" max="9252" width="6.42578125" style="126" customWidth="1"/>
    <col min="9253" max="9256" width="5.85546875" style="126" customWidth="1"/>
    <col min="9257" max="9472" width="6.7109375" style="126"/>
    <col min="9473" max="9473" width="3.7109375" style="126" customWidth="1"/>
    <col min="9474" max="9474" width="5" style="126" customWidth="1"/>
    <col min="9475" max="9477" width="4.7109375" style="126" customWidth="1"/>
    <col min="9478" max="9478" width="22.85546875" style="126" customWidth="1"/>
    <col min="9479" max="9479" width="18.28515625" style="126" customWidth="1"/>
    <col min="9480" max="9480" width="19.85546875" style="126" customWidth="1"/>
    <col min="9481" max="9481" width="13.7109375" style="126" customWidth="1"/>
    <col min="9482" max="9482" width="7.7109375" style="126" customWidth="1"/>
    <col min="9483" max="9484" width="7.28515625" style="126" customWidth="1"/>
    <col min="9485" max="9485" width="9.5703125" style="126" customWidth="1"/>
    <col min="9486" max="9486" width="21.42578125" style="126" customWidth="1"/>
    <col min="9487" max="9487" width="15.85546875" style="126" customWidth="1"/>
    <col min="9488" max="9499" width="6.85546875" style="126" customWidth="1"/>
    <col min="9500" max="9500" width="13.7109375" style="126" customWidth="1"/>
    <col min="9501" max="9502" width="5.85546875" style="126" customWidth="1"/>
    <col min="9503" max="9503" width="6.42578125" style="126" customWidth="1"/>
    <col min="9504" max="9504" width="7.140625" style="126" customWidth="1"/>
    <col min="9505" max="9505" width="6.85546875" style="126" customWidth="1"/>
    <col min="9506" max="9507" width="5.85546875" style="126" customWidth="1"/>
    <col min="9508" max="9508" width="6.42578125" style="126" customWidth="1"/>
    <col min="9509" max="9512" width="5.85546875" style="126" customWidth="1"/>
    <col min="9513" max="9728" width="6.7109375" style="126"/>
    <col min="9729" max="9729" width="3.7109375" style="126" customWidth="1"/>
    <col min="9730" max="9730" width="5" style="126" customWidth="1"/>
    <col min="9731" max="9733" width="4.7109375" style="126" customWidth="1"/>
    <col min="9734" max="9734" width="22.85546875" style="126" customWidth="1"/>
    <col min="9735" max="9735" width="18.28515625" style="126" customWidth="1"/>
    <col min="9736" max="9736" width="19.85546875" style="126" customWidth="1"/>
    <col min="9737" max="9737" width="13.7109375" style="126" customWidth="1"/>
    <col min="9738" max="9738" width="7.7109375" style="126" customWidth="1"/>
    <col min="9739" max="9740" width="7.28515625" style="126" customWidth="1"/>
    <col min="9741" max="9741" width="9.5703125" style="126" customWidth="1"/>
    <col min="9742" max="9742" width="21.42578125" style="126" customWidth="1"/>
    <col min="9743" max="9743" width="15.85546875" style="126" customWidth="1"/>
    <col min="9744" max="9755" width="6.85546875" style="126" customWidth="1"/>
    <col min="9756" max="9756" width="13.7109375" style="126" customWidth="1"/>
    <col min="9757" max="9758" width="5.85546875" style="126" customWidth="1"/>
    <col min="9759" max="9759" width="6.42578125" style="126" customWidth="1"/>
    <col min="9760" max="9760" width="7.140625" style="126" customWidth="1"/>
    <col min="9761" max="9761" width="6.85546875" style="126" customWidth="1"/>
    <col min="9762" max="9763" width="5.85546875" style="126" customWidth="1"/>
    <col min="9764" max="9764" width="6.42578125" style="126" customWidth="1"/>
    <col min="9765" max="9768" width="5.85546875" style="126" customWidth="1"/>
    <col min="9769" max="9984" width="6.7109375" style="126"/>
    <col min="9985" max="9985" width="3.7109375" style="126" customWidth="1"/>
    <col min="9986" max="9986" width="5" style="126" customWidth="1"/>
    <col min="9987" max="9989" width="4.7109375" style="126" customWidth="1"/>
    <col min="9990" max="9990" width="22.85546875" style="126" customWidth="1"/>
    <col min="9991" max="9991" width="18.28515625" style="126" customWidth="1"/>
    <col min="9992" max="9992" width="19.85546875" style="126" customWidth="1"/>
    <col min="9993" max="9993" width="13.7109375" style="126" customWidth="1"/>
    <col min="9994" max="9994" width="7.7109375" style="126" customWidth="1"/>
    <col min="9995" max="9996" width="7.28515625" style="126" customWidth="1"/>
    <col min="9997" max="9997" width="9.5703125" style="126" customWidth="1"/>
    <col min="9998" max="9998" width="21.42578125" style="126" customWidth="1"/>
    <col min="9999" max="9999" width="15.85546875" style="126" customWidth="1"/>
    <col min="10000" max="10011" width="6.85546875" style="126" customWidth="1"/>
    <col min="10012" max="10012" width="13.7109375" style="126" customWidth="1"/>
    <col min="10013" max="10014" width="5.85546875" style="126" customWidth="1"/>
    <col min="10015" max="10015" width="6.42578125" style="126" customWidth="1"/>
    <col min="10016" max="10016" width="7.140625" style="126" customWidth="1"/>
    <col min="10017" max="10017" width="6.85546875" style="126" customWidth="1"/>
    <col min="10018" max="10019" width="5.85546875" style="126" customWidth="1"/>
    <col min="10020" max="10020" width="6.42578125" style="126" customWidth="1"/>
    <col min="10021" max="10024" width="5.85546875" style="126" customWidth="1"/>
    <col min="10025" max="10240" width="6.7109375" style="126"/>
    <col min="10241" max="10241" width="3.7109375" style="126" customWidth="1"/>
    <col min="10242" max="10242" width="5" style="126" customWidth="1"/>
    <col min="10243" max="10245" width="4.7109375" style="126" customWidth="1"/>
    <col min="10246" max="10246" width="22.85546875" style="126" customWidth="1"/>
    <col min="10247" max="10247" width="18.28515625" style="126" customWidth="1"/>
    <col min="10248" max="10248" width="19.85546875" style="126" customWidth="1"/>
    <col min="10249" max="10249" width="13.7109375" style="126" customWidth="1"/>
    <col min="10250" max="10250" width="7.7109375" style="126" customWidth="1"/>
    <col min="10251" max="10252" width="7.28515625" style="126" customWidth="1"/>
    <col min="10253" max="10253" width="9.5703125" style="126" customWidth="1"/>
    <col min="10254" max="10254" width="21.42578125" style="126" customWidth="1"/>
    <col min="10255" max="10255" width="15.85546875" style="126" customWidth="1"/>
    <col min="10256" max="10267" width="6.85546875" style="126" customWidth="1"/>
    <col min="10268" max="10268" width="13.7109375" style="126" customWidth="1"/>
    <col min="10269" max="10270" width="5.85546875" style="126" customWidth="1"/>
    <col min="10271" max="10271" width="6.42578125" style="126" customWidth="1"/>
    <col min="10272" max="10272" width="7.140625" style="126" customWidth="1"/>
    <col min="10273" max="10273" width="6.85546875" style="126" customWidth="1"/>
    <col min="10274" max="10275" width="5.85546875" style="126" customWidth="1"/>
    <col min="10276" max="10276" width="6.42578125" style="126" customWidth="1"/>
    <col min="10277" max="10280" width="5.85546875" style="126" customWidth="1"/>
    <col min="10281" max="10496" width="6.7109375" style="126"/>
    <col min="10497" max="10497" width="3.7109375" style="126" customWidth="1"/>
    <col min="10498" max="10498" width="5" style="126" customWidth="1"/>
    <col min="10499" max="10501" width="4.7109375" style="126" customWidth="1"/>
    <col min="10502" max="10502" width="22.85546875" style="126" customWidth="1"/>
    <col min="10503" max="10503" width="18.28515625" style="126" customWidth="1"/>
    <col min="10504" max="10504" width="19.85546875" style="126" customWidth="1"/>
    <col min="10505" max="10505" width="13.7109375" style="126" customWidth="1"/>
    <col min="10506" max="10506" width="7.7109375" style="126" customWidth="1"/>
    <col min="10507" max="10508" width="7.28515625" style="126" customWidth="1"/>
    <col min="10509" max="10509" width="9.5703125" style="126" customWidth="1"/>
    <col min="10510" max="10510" width="21.42578125" style="126" customWidth="1"/>
    <col min="10511" max="10511" width="15.85546875" style="126" customWidth="1"/>
    <col min="10512" max="10523" width="6.85546875" style="126" customWidth="1"/>
    <col min="10524" max="10524" width="13.7109375" style="126" customWidth="1"/>
    <col min="10525" max="10526" width="5.85546875" style="126" customWidth="1"/>
    <col min="10527" max="10527" width="6.42578125" style="126" customWidth="1"/>
    <col min="10528" max="10528" width="7.140625" style="126" customWidth="1"/>
    <col min="10529" max="10529" width="6.85546875" style="126" customWidth="1"/>
    <col min="10530" max="10531" width="5.85546875" style="126" customWidth="1"/>
    <col min="10532" max="10532" width="6.42578125" style="126" customWidth="1"/>
    <col min="10533" max="10536" width="5.85546875" style="126" customWidth="1"/>
    <col min="10537" max="10752" width="6.7109375" style="126"/>
    <col min="10753" max="10753" width="3.7109375" style="126" customWidth="1"/>
    <col min="10754" max="10754" width="5" style="126" customWidth="1"/>
    <col min="10755" max="10757" width="4.7109375" style="126" customWidth="1"/>
    <col min="10758" max="10758" width="22.85546875" style="126" customWidth="1"/>
    <col min="10759" max="10759" width="18.28515625" style="126" customWidth="1"/>
    <col min="10760" max="10760" width="19.85546875" style="126" customWidth="1"/>
    <col min="10761" max="10761" width="13.7109375" style="126" customWidth="1"/>
    <col min="10762" max="10762" width="7.7109375" style="126" customWidth="1"/>
    <col min="10763" max="10764" width="7.28515625" style="126" customWidth="1"/>
    <col min="10765" max="10765" width="9.5703125" style="126" customWidth="1"/>
    <col min="10766" max="10766" width="21.42578125" style="126" customWidth="1"/>
    <col min="10767" max="10767" width="15.85546875" style="126" customWidth="1"/>
    <col min="10768" max="10779" width="6.85546875" style="126" customWidth="1"/>
    <col min="10780" max="10780" width="13.7109375" style="126" customWidth="1"/>
    <col min="10781" max="10782" width="5.85546875" style="126" customWidth="1"/>
    <col min="10783" max="10783" width="6.42578125" style="126" customWidth="1"/>
    <col min="10784" max="10784" width="7.140625" style="126" customWidth="1"/>
    <col min="10785" max="10785" width="6.85546875" style="126" customWidth="1"/>
    <col min="10786" max="10787" width="5.85546875" style="126" customWidth="1"/>
    <col min="10788" max="10788" width="6.42578125" style="126" customWidth="1"/>
    <col min="10789" max="10792" width="5.85546875" style="126" customWidth="1"/>
    <col min="10793" max="11008" width="6.7109375" style="126"/>
    <col min="11009" max="11009" width="3.7109375" style="126" customWidth="1"/>
    <col min="11010" max="11010" width="5" style="126" customWidth="1"/>
    <col min="11011" max="11013" width="4.7109375" style="126" customWidth="1"/>
    <col min="11014" max="11014" width="22.85546875" style="126" customWidth="1"/>
    <col min="11015" max="11015" width="18.28515625" style="126" customWidth="1"/>
    <col min="11016" max="11016" width="19.85546875" style="126" customWidth="1"/>
    <col min="11017" max="11017" width="13.7109375" style="126" customWidth="1"/>
    <col min="11018" max="11018" width="7.7109375" style="126" customWidth="1"/>
    <col min="11019" max="11020" width="7.28515625" style="126" customWidth="1"/>
    <col min="11021" max="11021" width="9.5703125" style="126" customWidth="1"/>
    <col min="11022" max="11022" width="21.42578125" style="126" customWidth="1"/>
    <col min="11023" max="11023" width="15.85546875" style="126" customWidth="1"/>
    <col min="11024" max="11035" width="6.85546875" style="126" customWidth="1"/>
    <col min="11036" max="11036" width="13.7109375" style="126" customWidth="1"/>
    <col min="11037" max="11038" width="5.85546875" style="126" customWidth="1"/>
    <col min="11039" max="11039" width="6.42578125" style="126" customWidth="1"/>
    <col min="11040" max="11040" width="7.140625" style="126" customWidth="1"/>
    <col min="11041" max="11041" width="6.85546875" style="126" customWidth="1"/>
    <col min="11042" max="11043" width="5.85546875" style="126" customWidth="1"/>
    <col min="11044" max="11044" width="6.42578125" style="126" customWidth="1"/>
    <col min="11045" max="11048" width="5.85546875" style="126" customWidth="1"/>
    <col min="11049" max="11264" width="6.7109375" style="126"/>
    <col min="11265" max="11265" width="3.7109375" style="126" customWidth="1"/>
    <col min="11266" max="11266" width="5" style="126" customWidth="1"/>
    <col min="11267" max="11269" width="4.7109375" style="126" customWidth="1"/>
    <col min="11270" max="11270" width="22.85546875" style="126" customWidth="1"/>
    <col min="11271" max="11271" width="18.28515625" style="126" customWidth="1"/>
    <col min="11272" max="11272" width="19.85546875" style="126" customWidth="1"/>
    <col min="11273" max="11273" width="13.7109375" style="126" customWidth="1"/>
    <col min="11274" max="11274" width="7.7109375" style="126" customWidth="1"/>
    <col min="11275" max="11276" width="7.28515625" style="126" customWidth="1"/>
    <col min="11277" max="11277" width="9.5703125" style="126" customWidth="1"/>
    <col min="11278" max="11278" width="21.42578125" style="126" customWidth="1"/>
    <col min="11279" max="11279" width="15.85546875" style="126" customWidth="1"/>
    <col min="11280" max="11291" width="6.85546875" style="126" customWidth="1"/>
    <col min="11292" max="11292" width="13.7109375" style="126" customWidth="1"/>
    <col min="11293" max="11294" width="5.85546875" style="126" customWidth="1"/>
    <col min="11295" max="11295" width="6.42578125" style="126" customWidth="1"/>
    <col min="11296" max="11296" width="7.140625" style="126" customWidth="1"/>
    <col min="11297" max="11297" width="6.85546875" style="126" customWidth="1"/>
    <col min="11298" max="11299" width="5.85546875" style="126" customWidth="1"/>
    <col min="11300" max="11300" width="6.42578125" style="126" customWidth="1"/>
    <col min="11301" max="11304" width="5.85546875" style="126" customWidth="1"/>
    <col min="11305" max="11520" width="6.7109375" style="126"/>
    <col min="11521" max="11521" width="3.7109375" style="126" customWidth="1"/>
    <col min="11522" max="11522" width="5" style="126" customWidth="1"/>
    <col min="11523" max="11525" width="4.7109375" style="126" customWidth="1"/>
    <col min="11526" max="11526" width="22.85546875" style="126" customWidth="1"/>
    <col min="11527" max="11527" width="18.28515625" style="126" customWidth="1"/>
    <col min="11528" max="11528" width="19.85546875" style="126" customWidth="1"/>
    <col min="11529" max="11529" width="13.7109375" style="126" customWidth="1"/>
    <col min="11530" max="11530" width="7.7109375" style="126" customWidth="1"/>
    <col min="11531" max="11532" width="7.28515625" style="126" customWidth="1"/>
    <col min="11533" max="11533" width="9.5703125" style="126" customWidth="1"/>
    <col min="11534" max="11534" width="21.42578125" style="126" customWidth="1"/>
    <col min="11535" max="11535" width="15.85546875" style="126" customWidth="1"/>
    <col min="11536" max="11547" width="6.85546875" style="126" customWidth="1"/>
    <col min="11548" max="11548" width="13.7109375" style="126" customWidth="1"/>
    <col min="11549" max="11550" width="5.85546875" style="126" customWidth="1"/>
    <col min="11551" max="11551" width="6.42578125" style="126" customWidth="1"/>
    <col min="11552" max="11552" width="7.140625" style="126" customWidth="1"/>
    <col min="11553" max="11553" width="6.85546875" style="126" customWidth="1"/>
    <col min="11554" max="11555" width="5.85546875" style="126" customWidth="1"/>
    <col min="11556" max="11556" width="6.42578125" style="126" customWidth="1"/>
    <col min="11557" max="11560" width="5.85546875" style="126" customWidth="1"/>
    <col min="11561" max="11776" width="6.7109375" style="126"/>
    <col min="11777" max="11777" width="3.7109375" style="126" customWidth="1"/>
    <col min="11778" max="11778" width="5" style="126" customWidth="1"/>
    <col min="11779" max="11781" width="4.7109375" style="126" customWidth="1"/>
    <col min="11782" max="11782" width="22.85546875" style="126" customWidth="1"/>
    <col min="11783" max="11783" width="18.28515625" style="126" customWidth="1"/>
    <col min="11784" max="11784" width="19.85546875" style="126" customWidth="1"/>
    <col min="11785" max="11785" width="13.7109375" style="126" customWidth="1"/>
    <col min="11786" max="11786" width="7.7109375" style="126" customWidth="1"/>
    <col min="11787" max="11788" width="7.28515625" style="126" customWidth="1"/>
    <col min="11789" max="11789" width="9.5703125" style="126" customWidth="1"/>
    <col min="11790" max="11790" width="21.42578125" style="126" customWidth="1"/>
    <col min="11791" max="11791" width="15.85546875" style="126" customWidth="1"/>
    <col min="11792" max="11803" width="6.85546875" style="126" customWidth="1"/>
    <col min="11804" max="11804" width="13.7109375" style="126" customWidth="1"/>
    <col min="11805" max="11806" width="5.85546875" style="126" customWidth="1"/>
    <col min="11807" max="11807" width="6.42578125" style="126" customWidth="1"/>
    <col min="11808" max="11808" width="7.140625" style="126" customWidth="1"/>
    <col min="11809" max="11809" width="6.85546875" style="126" customWidth="1"/>
    <col min="11810" max="11811" width="5.85546875" style="126" customWidth="1"/>
    <col min="11812" max="11812" width="6.42578125" style="126" customWidth="1"/>
    <col min="11813" max="11816" width="5.85546875" style="126" customWidth="1"/>
    <col min="11817" max="12032" width="6.7109375" style="126"/>
    <col min="12033" max="12033" width="3.7109375" style="126" customWidth="1"/>
    <col min="12034" max="12034" width="5" style="126" customWidth="1"/>
    <col min="12035" max="12037" width="4.7109375" style="126" customWidth="1"/>
    <col min="12038" max="12038" width="22.85546875" style="126" customWidth="1"/>
    <col min="12039" max="12039" width="18.28515625" style="126" customWidth="1"/>
    <col min="12040" max="12040" width="19.85546875" style="126" customWidth="1"/>
    <col min="12041" max="12041" width="13.7109375" style="126" customWidth="1"/>
    <col min="12042" max="12042" width="7.7109375" style="126" customWidth="1"/>
    <col min="12043" max="12044" width="7.28515625" style="126" customWidth="1"/>
    <col min="12045" max="12045" width="9.5703125" style="126" customWidth="1"/>
    <col min="12046" max="12046" width="21.42578125" style="126" customWidth="1"/>
    <col min="12047" max="12047" width="15.85546875" style="126" customWidth="1"/>
    <col min="12048" max="12059" width="6.85546875" style="126" customWidth="1"/>
    <col min="12060" max="12060" width="13.7109375" style="126" customWidth="1"/>
    <col min="12061" max="12062" width="5.85546875" style="126" customWidth="1"/>
    <col min="12063" max="12063" width="6.42578125" style="126" customWidth="1"/>
    <col min="12064" max="12064" width="7.140625" style="126" customWidth="1"/>
    <col min="12065" max="12065" width="6.85546875" style="126" customWidth="1"/>
    <col min="12066" max="12067" width="5.85546875" style="126" customWidth="1"/>
    <col min="12068" max="12068" width="6.42578125" style="126" customWidth="1"/>
    <col min="12069" max="12072" width="5.85546875" style="126" customWidth="1"/>
    <col min="12073" max="12288" width="6.7109375" style="126"/>
    <col min="12289" max="12289" width="3.7109375" style="126" customWidth="1"/>
    <col min="12290" max="12290" width="5" style="126" customWidth="1"/>
    <col min="12291" max="12293" width="4.7109375" style="126" customWidth="1"/>
    <col min="12294" max="12294" width="22.85546875" style="126" customWidth="1"/>
    <col min="12295" max="12295" width="18.28515625" style="126" customWidth="1"/>
    <col min="12296" max="12296" width="19.85546875" style="126" customWidth="1"/>
    <col min="12297" max="12297" width="13.7109375" style="126" customWidth="1"/>
    <col min="12298" max="12298" width="7.7109375" style="126" customWidth="1"/>
    <col min="12299" max="12300" width="7.28515625" style="126" customWidth="1"/>
    <col min="12301" max="12301" width="9.5703125" style="126" customWidth="1"/>
    <col min="12302" max="12302" width="21.42578125" style="126" customWidth="1"/>
    <col min="12303" max="12303" width="15.85546875" style="126" customWidth="1"/>
    <col min="12304" max="12315" width="6.85546875" style="126" customWidth="1"/>
    <col min="12316" max="12316" width="13.7109375" style="126" customWidth="1"/>
    <col min="12317" max="12318" width="5.85546875" style="126" customWidth="1"/>
    <col min="12319" max="12319" width="6.42578125" style="126" customWidth="1"/>
    <col min="12320" max="12320" width="7.140625" style="126" customWidth="1"/>
    <col min="12321" max="12321" width="6.85546875" style="126" customWidth="1"/>
    <col min="12322" max="12323" width="5.85546875" style="126" customWidth="1"/>
    <col min="12324" max="12324" width="6.42578125" style="126" customWidth="1"/>
    <col min="12325" max="12328" width="5.85546875" style="126" customWidth="1"/>
    <col min="12329" max="12544" width="6.7109375" style="126"/>
    <col min="12545" max="12545" width="3.7109375" style="126" customWidth="1"/>
    <col min="12546" max="12546" width="5" style="126" customWidth="1"/>
    <col min="12547" max="12549" width="4.7109375" style="126" customWidth="1"/>
    <col min="12550" max="12550" width="22.85546875" style="126" customWidth="1"/>
    <col min="12551" max="12551" width="18.28515625" style="126" customWidth="1"/>
    <col min="12552" max="12552" width="19.85546875" style="126" customWidth="1"/>
    <col min="12553" max="12553" width="13.7109375" style="126" customWidth="1"/>
    <col min="12554" max="12554" width="7.7109375" style="126" customWidth="1"/>
    <col min="12555" max="12556" width="7.28515625" style="126" customWidth="1"/>
    <col min="12557" max="12557" width="9.5703125" style="126" customWidth="1"/>
    <col min="12558" max="12558" width="21.42578125" style="126" customWidth="1"/>
    <col min="12559" max="12559" width="15.85546875" style="126" customWidth="1"/>
    <col min="12560" max="12571" width="6.85546875" style="126" customWidth="1"/>
    <col min="12572" max="12572" width="13.7109375" style="126" customWidth="1"/>
    <col min="12573" max="12574" width="5.85546875" style="126" customWidth="1"/>
    <col min="12575" max="12575" width="6.42578125" style="126" customWidth="1"/>
    <col min="12576" max="12576" width="7.140625" style="126" customWidth="1"/>
    <col min="12577" max="12577" width="6.85546875" style="126" customWidth="1"/>
    <col min="12578" max="12579" width="5.85546875" style="126" customWidth="1"/>
    <col min="12580" max="12580" width="6.42578125" style="126" customWidth="1"/>
    <col min="12581" max="12584" width="5.85546875" style="126" customWidth="1"/>
    <col min="12585" max="12800" width="6.7109375" style="126"/>
    <col min="12801" max="12801" width="3.7109375" style="126" customWidth="1"/>
    <col min="12802" max="12802" width="5" style="126" customWidth="1"/>
    <col min="12803" max="12805" width="4.7109375" style="126" customWidth="1"/>
    <col min="12806" max="12806" width="22.85546875" style="126" customWidth="1"/>
    <col min="12807" max="12807" width="18.28515625" style="126" customWidth="1"/>
    <col min="12808" max="12808" width="19.85546875" style="126" customWidth="1"/>
    <col min="12809" max="12809" width="13.7109375" style="126" customWidth="1"/>
    <col min="12810" max="12810" width="7.7109375" style="126" customWidth="1"/>
    <col min="12811" max="12812" width="7.28515625" style="126" customWidth="1"/>
    <col min="12813" max="12813" width="9.5703125" style="126" customWidth="1"/>
    <col min="12814" max="12814" width="21.42578125" style="126" customWidth="1"/>
    <col min="12815" max="12815" width="15.85546875" style="126" customWidth="1"/>
    <col min="12816" max="12827" width="6.85546875" style="126" customWidth="1"/>
    <col min="12828" max="12828" width="13.7109375" style="126" customWidth="1"/>
    <col min="12829" max="12830" width="5.85546875" style="126" customWidth="1"/>
    <col min="12831" max="12831" width="6.42578125" style="126" customWidth="1"/>
    <col min="12832" max="12832" width="7.140625" style="126" customWidth="1"/>
    <col min="12833" max="12833" width="6.85546875" style="126" customWidth="1"/>
    <col min="12834" max="12835" width="5.85546875" style="126" customWidth="1"/>
    <col min="12836" max="12836" width="6.42578125" style="126" customWidth="1"/>
    <col min="12837" max="12840" width="5.85546875" style="126" customWidth="1"/>
    <col min="12841" max="13056" width="6.7109375" style="126"/>
    <col min="13057" max="13057" width="3.7109375" style="126" customWidth="1"/>
    <col min="13058" max="13058" width="5" style="126" customWidth="1"/>
    <col min="13059" max="13061" width="4.7109375" style="126" customWidth="1"/>
    <col min="13062" max="13062" width="22.85546875" style="126" customWidth="1"/>
    <col min="13063" max="13063" width="18.28515625" style="126" customWidth="1"/>
    <col min="13064" max="13064" width="19.85546875" style="126" customWidth="1"/>
    <col min="13065" max="13065" width="13.7109375" style="126" customWidth="1"/>
    <col min="13066" max="13066" width="7.7109375" style="126" customWidth="1"/>
    <col min="13067" max="13068" width="7.28515625" style="126" customWidth="1"/>
    <col min="13069" max="13069" width="9.5703125" style="126" customWidth="1"/>
    <col min="13070" max="13070" width="21.42578125" style="126" customWidth="1"/>
    <col min="13071" max="13071" width="15.85546875" style="126" customWidth="1"/>
    <col min="13072" max="13083" width="6.85546875" style="126" customWidth="1"/>
    <col min="13084" max="13084" width="13.7109375" style="126" customWidth="1"/>
    <col min="13085" max="13086" width="5.85546875" style="126" customWidth="1"/>
    <col min="13087" max="13087" width="6.42578125" style="126" customWidth="1"/>
    <col min="13088" max="13088" width="7.140625" style="126" customWidth="1"/>
    <col min="13089" max="13089" width="6.85546875" style="126" customWidth="1"/>
    <col min="13090" max="13091" width="5.85546875" style="126" customWidth="1"/>
    <col min="13092" max="13092" width="6.42578125" style="126" customWidth="1"/>
    <col min="13093" max="13096" width="5.85546875" style="126" customWidth="1"/>
    <col min="13097" max="13312" width="6.7109375" style="126"/>
    <col min="13313" max="13313" width="3.7109375" style="126" customWidth="1"/>
    <col min="13314" max="13314" width="5" style="126" customWidth="1"/>
    <col min="13315" max="13317" width="4.7109375" style="126" customWidth="1"/>
    <col min="13318" max="13318" width="22.85546875" style="126" customWidth="1"/>
    <col min="13319" max="13319" width="18.28515625" style="126" customWidth="1"/>
    <col min="13320" max="13320" width="19.85546875" style="126" customWidth="1"/>
    <col min="13321" max="13321" width="13.7109375" style="126" customWidth="1"/>
    <col min="13322" max="13322" width="7.7109375" style="126" customWidth="1"/>
    <col min="13323" max="13324" width="7.28515625" style="126" customWidth="1"/>
    <col min="13325" max="13325" width="9.5703125" style="126" customWidth="1"/>
    <col min="13326" max="13326" width="21.42578125" style="126" customWidth="1"/>
    <col min="13327" max="13327" width="15.85546875" style="126" customWidth="1"/>
    <col min="13328" max="13339" width="6.85546875" style="126" customWidth="1"/>
    <col min="13340" max="13340" width="13.7109375" style="126" customWidth="1"/>
    <col min="13341" max="13342" width="5.85546875" style="126" customWidth="1"/>
    <col min="13343" max="13343" width="6.42578125" style="126" customWidth="1"/>
    <col min="13344" max="13344" width="7.140625" style="126" customWidth="1"/>
    <col min="13345" max="13345" width="6.85546875" style="126" customWidth="1"/>
    <col min="13346" max="13347" width="5.85546875" style="126" customWidth="1"/>
    <col min="13348" max="13348" width="6.42578125" style="126" customWidth="1"/>
    <col min="13349" max="13352" width="5.85546875" style="126" customWidth="1"/>
    <col min="13353" max="13568" width="6.7109375" style="126"/>
    <col min="13569" max="13569" width="3.7109375" style="126" customWidth="1"/>
    <col min="13570" max="13570" width="5" style="126" customWidth="1"/>
    <col min="13571" max="13573" width="4.7109375" style="126" customWidth="1"/>
    <col min="13574" max="13574" width="22.85546875" style="126" customWidth="1"/>
    <col min="13575" max="13575" width="18.28515625" style="126" customWidth="1"/>
    <col min="13576" max="13576" width="19.85546875" style="126" customWidth="1"/>
    <col min="13577" max="13577" width="13.7109375" style="126" customWidth="1"/>
    <col min="13578" max="13578" width="7.7109375" style="126" customWidth="1"/>
    <col min="13579" max="13580" width="7.28515625" style="126" customWidth="1"/>
    <col min="13581" max="13581" width="9.5703125" style="126" customWidth="1"/>
    <col min="13582" max="13582" width="21.42578125" style="126" customWidth="1"/>
    <col min="13583" max="13583" width="15.85546875" style="126" customWidth="1"/>
    <col min="13584" max="13595" width="6.85546875" style="126" customWidth="1"/>
    <col min="13596" max="13596" width="13.7109375" style="126" customWidth="1"/>
    <col min="13597" max="13598" width="5.85546875" style="126" customWidth="1"/>
    <col min="13599" max="13599" width="6.42578125" style="126" customWidth="1"/>
    <col min="13600" max="13600" width="7.140625" style="126" customWidth="1"/>
    <col min="13601" max="13601" width="6.85546875" style="126" customWidth="1"/>
    <col min="13602" max="13603" width="5.85546875" style="126" customWidth="1"/>
    <col min="13604" max="13604" width="6.42578125" style="126" customWidth="1"/>
    <col min="13605" max="13608" width="5.85546875" style="126" customWidth="1"/>
    <col min="13609" max="13824" width="6.7109375" style="126"/>
    <col min="13825" max="13825" width="3.7109375" style="126" customWidth="1"/>
    <col min="13826" max="13826" width="5" style="126" customWidth="1"/>
    <col min="13827" max="13829" width="4.7109375" style="126" customWidth="1"/>
    <col min="13830" max="13830" width="22.85546875" style="126" customWidth="1"/>
    <col min="13831" max="13831" width="18.28515625" style="126" customWidth="1"/>
    <col min="13832" max="13832" width="19.85546875" style="126" customWidth="1"/>
    <col min="13833" max="13833" width="13.7109375" style="126" customWidth="1"/>
    <col min="13834" max="13834" width="7.7109375" style="126" customWidth="1"/>
    <col min="13835" max="13836" width="7.28515625" style="126" customWidth="1"/>
    <col min="13837" max="13837" width="9.5703125" style="126" customWidth="1"/>
    <col min="13838" max="13838" width="21.42578125" style="126" customWidth="1"/>
    <col min="13839" max="13839" width="15.85546875" style="126" customWidth="1"/>
    <col min="13840" max="13851" width="6.85546875" style="126" customWidth="1"/>
    <col min="13852" max="13852" width="13.7109375" style="126" customWidth="1"/>
    <col min="13853" max="13854" width="5.85546875" style="126" customWidth="1"/>
    <col min="13855" max="13855" width="6.42578125" style="126" customWidth="1"/>
    <col min="13856" max="13856" width="7.140625" style="126" customWidth="1"/>
    <col min="13857" max="13857" width="6.85546875" style="126" customWidth="1"/>
    <col min="13858" max="13859" width="5.85546875" style="126" customWidth="1"/>
    <col min="13860" max="13860" width="6.42578125" style="126" customWidth="1"/>
    <col min="13861" max="13864" width="5.85546875" style="126" customWidth="1"/>
    <col min="13865" max="14080" width="6.7109375" style="126"/>
    <col min="14081" max="14081" width="3.7109375" style="126" customWidth="1"/>
    <col min="14082" max="14082" width="5" style="126" customWidth="1"/>
    <col min="14083" max="14085" width="4.7109375" style="126" customWidth="1"/>
    <col min="14086" max="14086" width="22.85546875" style="126" customWidth="1"/>
    <col min="14087" max="14087" width="18.28515625" style="126" customWidth="1"/>
    <col min="14088" max="14088" width="19.85546875" style="126" customWidth="1"/>
    <col min="14089" max="14089" width="13.7109375" style="126" customWidth="1"/>
    <col min="14090" max="14090" width="7.7109375" style="126" customWidth="1"/>
    <col min="14091" max="14092" width="7.28515625" style="126" customWidth="1"/>
    <col min="14093" max="14093" width="9.5703125" style="126" customWidth="1"/>
    <col min="14094" max="14094" width="21.42578125" style="126" customWidth="1"/>
    <col min="14095" max="14095" width="15.85546875" style="126" customWidth="1"/>
    <col min="14096" max="14107" width="6.85546875" style="126" customWidth="1"/>
    <col min="14108" max="14108" width="13.7109375" style="126" customWidth="1"/>
    <col min="14109" max="14110" width="5.85546875" style="126" customWidth="1"/>
    <col min="14111" max="14111" width="6.42578125" style="126" customWidth="1"/>
    <col min="14112" max="14112" width="7.140625" style="126" customWidth="1"/>
    <col min="14113" max="14113" width="6.85546875" style="126" customWidth="1"/>
    <col min="14114" max="14115" width="5.85546875" style="126" customWidth="1"/>
    <col min="14116" max="14116" width="6.42578125" style="126" customWidth="1"/>
    <col min="14117" max="14120" width="5.85546875" style="126" customWidth="1"/>
    <col min="14121" max="14336" width="6.7109375" style="126"/>
    <col min="14337" max="14337" width="3.7109375" style="126" customWidth="1"/>
    <col min="14338" max="14338" width="5" style="126" customWidth="1"/>
    <col min="14339" max="14341" width="4.7109375" style="126" customWidth="1"/>
    <col min="14342" max="14342" width="22.85546875" style="126" customWidth="1"/>
    <col min="14343" max="14343" width="18.28515625" style="126" customWidth="1"/>
    <col min="14344" max="14344" width="19.85546875" style="126" customWidth="1"/>
    <col min="14345" max="14345" width="13.7109375" style="126" customWidth="1"/>
    <col min="14346" max="14346" width="7.7109375" style="126" customWidth="1"/>
    <col min="14347" max="14348" width="7.28515625" style="126" customWidth="1"/>
    <col min="14349" max="14349" width="9.5703125" style="126" customWidth="1"/>
    <col min="14350" max="14350" width="21.42578125" style="126" customWidth="1"/>
    <col min="14351" max="14351" width="15.85546875" style="126" customWidth="1"/>
    <col min="14352" max="14363" width="6.85546875" style="126" customWidth="1"/>
    <col min="14364" max="14364" width="13.7109375" style="126" customWidth="1"/>
    <col min="14365" max="14366" width="5.85546875" style="126" customWidth="1"/>
    <col min="14367" max="14367" width="6.42578125" style="126" customWidth="1"/>
    <col min="14368" max="14368" width="7.140625" style="126" customWidth="1"/>
    <col min="14369" max="14369" width="6.85546875" style="126" customWidth="1"/>
    <col min="14370" max="14371" width="5.85546875" style="126" customWidth="1"/>
    <col min="14372" max="14372" width="6.42578125" style="126" customWidth="1"/>
    <col min="14373" max="14376" width="5.85546875" style="126" customWidth="1"/>
    <col min="14377" max="14592" width="6.7109375" style="126"/>
    <col min="14593" max="14593" width="3.7109375" style="126" customWidth="1"/>
    <col min="14594" max="14594" width="5" style="126" customWidth="1"/>
    <col min="14595" max="14597" width="4.7109375" style="126" customWidth="1"/>
    <col min="14598" max="14598" width="22.85546875" style="126" customWidth="1"/>
    <col min="14599" max="14599" width="18.28515625" style="126" customWidth="1"/>
    <col min="14600" max="14600" width="19.85546875" style="126" customWidth="1"/>
    <col min="14601" max="14601" width="13.7109375" style="126" customWidth="1"/>
    <col min="14602" max="14602" width="7.7109375" style="126" customWidth="1"/>
    <col min="14603" max="14604" width="7.28515625" style="126" customWidth="1"/>
    <col min="14605" max="14605" width="9.5703125" style="126" customWidth="1"/>
    <col min="14606" max="14606" width="21.42578125" style="126" customWidth="1"/>
    <col min="14607" max="14607" width="15.85546875" style="126" customWidth="1"/>
    <col min="14608" max="14619" width="6.85546875" style="126" customWidth="1"/>
    <col min="14620" max="14620" width="13.7109375" style="126" customWidth="1"/>
    <col min="14621" max="14622" width="5.85546875" style="126" customWidth="1"/>
    <col min="14623" max="14623" width="6.42578125" style="126" customWidth="1"/>
    <col min="14624" max="14624" width="7.140625" style="126" customWidth="1"/>
    <col min="14625" max="14625" width="6.85546875" style="126" customWidth="1"/>
    <col min="14626" max="14627" width="5.85546875" style="126" customWidth="1"/>
    <col min="14628" max="14628" width="6.42578125" style="126" customWidth="1"/>
    <col min="14629" max="14632" width="5.85546875" style="126" customWidth="1"/>
    <col min="14633" max="14848" width="6.7109375" style="126"/>
    <col min="14849" max="14849" width="3.7109375" style="126" customWidth="1"/>
    <col min="14850" max="14850" width="5" style="126" customWidth="1"/>
    <col min="14851" max="14853" width="4.7109375" style="126" customWidth="1"/>
    <col min="14854" max="14854" width="22.85546875" style="126" customWidth="1"/>
    <col min="14855" max="14855" width="18.28515625" style="126" customWidth="1"/>
    <col min="14856" max="14856" width="19.85546875" style="126" customWidth="1"/>
    <col min="14857" max="14857" width="13.7109375" style="126" customWidth="1"/>
    <col min="14858" max="14858" width="7.7109375" style="126" customWidth="1"/>
    <col min="14859" max="14860" width="7.28515625" style="126" customWidth="1"/>
    <col min="14861" max="14861" width="9.5703125" style="126" customWidth="1"/>
    <col min="14862" max="14862" width="21.42578125" style="126" customWidth="1"/>
    <col min="14863" max="14863" width="15.85546875" style="126" customWidth="1"/>
    <col min="14864" max="14875" width="6.85546875" style="126" customWidth="1"/>
    <col min="14876" max="14876" width="13.7109375" style="126" customWidth="1"/>
    <col min="14877" max="14878" width="5.85546875" style="126" customWidth="1"/>
    <col min="14879" max="14879" width="6.42578125" style="126" customWidth="1"/>
    <col min="14880" max="14880" width="7.140625" style="126" customWidth="1"/>
    <col min="14881" max="14881" width="6.85546875" style="126" customWidth="1"/>
    <col min="14882" max="14883" width="5.85546875" style="126" customWidth="1"/>
    <col min="14884" max="14884" width="6.42578125" style="126" customWidth="1"/>
    <col min="14885" max="14888" width="5.85546875" style="126" customWidth="1"/>
    <col min="14889" max="15104" width="6.7109375" style="126"/>
    <col min="15105" max="15105" width="3.7109375" style="126" customWidth="1"/>
    <col min="15106" max="15106" width="5" style="126" customWidth="1"/>
    <col min="15107" max="15109" width="4.7109375" style="126" customWidth="1"/>
    <col min="15110" max="15110" width="22.85546875" style="126" customWidth="1"/>
    <col min="15111" max="15111" width="18.28515625" style="126" customWidth="1"/>
    <col min="15112" max="15112" width="19.85546875" style="126" customWidth="1"/>
    <col min="15113" max="15113" width="13.7109375" style="126" customWidth="1"/>
    <col min="15114" max="15114" width="7.7109375" style="126" customWidth="1"/>
    <col min="15115" max="15116" width="7.28515625" style="126" customWidth="1"/>
    <col min="15117" max="15117" width="9.5703125" style="126" customWidth="1"/>
    <col min="15118" max="15118" width="21.42578125" style="126" customWidth="1"/>
    <col min="15119" max="15119" width="15.85546875" style="126" customWidth="1"/>
    <col min="15120" max="15131" width="6.85546875" style="126" customWidth="1"/>
    <col min="15132" max="15132" width="13.7109375" style="126" customWidth="1"/>
    <col min="15133" max="15134" width="5.85546875" style="126" customWidth="1"/>
    <col min="15135" max="15135" width="6.42578125" style="126" customWidth="1"/>
    <col min="15136" max="15136" width="7.140625" style="126" customWidth="1"/>
    <col min="15137" max="15137" width="6.85546875" style="126" customWidth="1"/>
    <col min="15138" max="15139" width="5.85546875" style="126" customWidth="1"/>
    <col min="15140" max="15140" width="6.42578125" style="126" customWidth="1"/>
    <col min="15141" max="15144" width="5.85546875" style="126" customWidth="1"/>
    <col min="15145" max="15360" width="6.7109375" style="126"/>
    <col min="15361" max="15361" width="3.7109375" style="126" customWidth="1"/>
    <col min="15362" max="15362" width="5" style="126" customWidth="1"/>
    <col min="15363" max="15365" width="4.7109375" style="126" customWidth="1"/>
    <col min="15366" max="15366" width="22.85546875" style="126" customWidth="1"/>
    <col min="15367" max="15367" width="18.28515625" style="126" customWidth="1"/>
    <col min="15368" max="15368" width="19.85546875" style="126" customWidth="1"/>
    <col min="15369" max="15369" width="13.7109375" style="126" customWidth="1"/>
    <col min="15370" max="15370" width="7.7109375" style="126" customWidth="1"/>
    <col min="15371" max="15372" width="7.28515625" style="126" customWidth="1"/>
    <col min="15373" max="15373" width="9.5703125" style="126" customWidth="1"/>
    <col min="15374" max="15374" width="21.42578125" style="126" customWidth="1"/>
    <col min="15375" max="15375" width="15.85546875" style="126" customWidth="1"/>
    <col min="15376" max="15387" width="6.85546875" style="126" customWidth="1"/>
    <col min="15388" max="15388" width="13.7109375" style="126" customWidth="1"/>
    <col min="15389" max="15390" width="5.85546875" style="126" customWidth="1"/>
    <col min="15391" max="15391" width="6.42578125" style="126" customWidth="1"/>
    <col min="15392" max="15392" width="7.140625" style="126" customWidth="1"/>
    <col min="15393" max="15393" width="6.85546875" style="126" customWidth="1"/>
    <col min="15394" max="15395" width="5.85546875" style="126" customWidth="1"/>
    <col min="15396" max="15396" width="6.42578125" style="126" customWidth="1"/>
    <col min="15397" max="15400" width="5.85546875" style="126" customWidth="1"/>
    <col min="15401" max="15616" width="6.7109375" style="126"/>
    <col min="15617" max="15617" width="3.7109375" style="126" customWidth="1"/>
    <col min="15618" max="15618" width="5" style="126" customWidth="1"/>
    <col min="15619" max="15621" width="4.7109375" style="126" customWidth="1"/>
    <col min="15622" max="15622" width="22.85546875" style="126" customWidth="1"/>
    <col min="15623" max="15623" width="18.28515625" style="126" customWidth="1"/>
    <col min="15624" max="15624" width="19.85546875" style="126" customWidth="1"/>
    <col min="15625" max="15625" width="13.7109375" style="126" customWidth="1"/>
    <col min="15626" max="15626" width="7.7109375" style="126" customWidth="1"/>
    <col min="15627" max="15628" width="7.28515625" style="126" customWidth="1"/>
    <col min="15629" max="15629" width="9.5703125" style="126" customWidth="1"/>
    <col min="15630" max="15630" width="21.42578125" style="126" customWidth="1"/>
    <col min="15631" max="15631" width="15.85546875" style="126" customWidth="1"/>
    <col min="15632" max="15643" width="6.85546875" style="126" customWidth="1"/>
    <col min="15644" max="15644" width="13.7109375" style="126" customWidth="1"/>
    <col min="15645" max="15646" width="5.85546875" style="126" customWidth="1"/>
    <col min="15647" max="15647" width="6.42578125" style="126" customWidth="1"/>
    <col min="15648" max="15648" width="7.140625" style="126" customWidth="1"/>
    <col min="15649" max="15649" width="6.85546875" style="126" customWidth="1"/>
    <col min="15650" max="15651" width="5.85546875" style="126" customWidth="1"/>
    <col min="15652" max="15652" width="6.42578125" style="126" customWidth="1"/>
    <col min="15653" max="15656" width="5.85546875" style="126" customWidth="1"/>
    <col min="15657" max="15872" width="6.7109375" style="126"/>
    <col min="15873" max="15873" width="3.7109375" style="126" customWidth="1"/>
    <col min="15874" max="15874" width="5" style="126" customWidth="1"/>
    <col min="15875" max="15877" width="4.7109375" style="126" customWidth="1"/>
    <col min="15878" max="15878" width="22.85546875" style="126" customWidth="1"/>
    <col min="15879" max="15879" width="18.28515625" style="126" customWidth="1"/>
    <col min="15880" max="15880" width="19.85546875" style="126" customWidth="1"/>
    <col min="15881" max="15881" width="13.7109375" style="126" customWidth="1"/>
    <col min="15882" max="15882" width="7.7109375" style="126" customWidth="1"/>
    <col min="15883" max="15884" width="7.28515625" style="126" customWidth="1"/>
    <col min="15885" max="15885" width="9.5703125" style="126" customWidth="1"/>
    <col min="15886" max="15886" width="21.42578125" style="126" customWidth="1"/>
    <col min="15887" max="15887" width="15.85546875" style="126" customWidth="1"/>
    <col min="15888" max="15899" width="6.85546875" style="126" customWidth="1"/>
    <col min="15900" max="15900" width="13.7109375" style="126" customWidth="1"/>
    <col min="15901" max="15902" width="5.85546875" style="126" customWidth="1"/>
    <col min="15903" max="15903" width="6.42578125" style="126" customWidth="1"/>
    <col min="15904" max="15904" width="7.140625" style="126" customWidth="1"/>
    <col min="15905" max="15905" width="6.85546875" style="126" customWidth="1"/>
    <col min="15906" max="15907" width="5.85546875" style="126" customWidth="1"/>
    <col min="15908" max="15908" width="6.42578125" style="126" customWidth="1"/>
    <col min="15909" max="15912" width="5.85546875" style="126" customWidth="1"/>
    <col min="15913" max="16128" width="6.7109375" style="126"/>
    <col min="16129" max="16129" width="3.7109375" style="126" customWidth="1"/>
    <col min="16130" max="16130" width="5" style="126" customWidth="1"/>
    <col min="16131" max="16133" width="4.7109375" style="126" customWidth="1"/>
    <col min="16134" max="16134" width="22.85546875" style="126" customWidth="1"/>
    <col min="16135" max="16135" width="18.28515625" style="126" customWidth="1"/>
    <col min="16136" max="16136" width="19.85546875" style="126" customWidth="1"/>
    <col min="16137" max="16137" width="13.7109375" style="126" customWidth="1"/>
    <col min="16138" max="16138" width="7.7109375" style="126" customWidth="1"/>
    <col min="16139" max="16140" width="7.28515625" style="126" customWidth="1"/>
    <col min="16141" max="16141" width="9.5703125" style="126" customWidth="1"/>
    <col min="16142" max="16142" width="21.42578125" style="126" customWidth="1"/>
    <col min="16143" max="16143" width="15.85546875" style="126" customWidth="1"/>
    <col min="16144" max="16155" width="6.85546875" style="126" customWidth="1"/>
    <col min="16156" max="16156" width="13.7109375" style="126" customWidth="1"/>
    <col min="16157" max="16158" width="5.85546875" style="126" customWidth="1"/>
    <col min="16159" max="16159" width="6.42578125" style="126" customWidth="1"/>
    <col min="16160" max="16160" width="7.140625" style="126" customWidth="1"/>
    <col min="16161" max="16161" width="6.85546875" style="126" customWidth="1"/>
    <col min="16162" max="16163" width="5.85546875" style="126" customWidth="1"/>
    <col min="16164" max="16164" width="6.42578125" style="126" customWidth="1"/>
    <col min="16165" max="16168" width="5.85546875" style="126" customWidth="1"/>
    <col min="16169" max="16384" width="6.7109375" style="126"/>
  </cols>
  <sheetData>
    <row r="1" spans="1:40" ht="69" customHeight="1" thickBot="1" x14ac:dyDescent="0.25">
      <c r="A1" s="397" t="s">
        <v>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row>
    <row r="2" spans="1:40" ht="12.75" customHeight="1" x14ac:dyDescent="0.2">
      <c r="A2" s="404" t="s">
        <v>331</v>
      </c>
      <c r="B2" s="338"/>
      <c r="C2" s="338"/>
      <c r="D2" s="338"/>
      <c r="E2" s="338"/>
      <c r="F2" s="338"/>
      <c r="G2" s="338"/>
      <c r="H2" s="338"/>
      <c r="I2" s="338"/>
      <c r="J2" s="338"/>
      <c r="K2" s="338"/>
      <c r="L2" s="338"/>
      <c r="M2" s="338" t="s">
        <v>394</v>
      </c>
      <c r="N2" s="338"/>
      <c r="O2" s="338"/>
      <c r="P2" s="338"/>
      <c r="Q2" s="338"/>
      <c r="R2" s="338"/>
      <c r="S2" s="338"/>
      <c r="T2" s="338"/>
      <c r="U2" s="338"/>
      <c r="V2" s="338"/>
      <c r="W2" s="338"/>
      <c r="X2" s="338"/>
      <c r="Y2" s="338"/>
      <c r="Z2" s="338"/>
      <c r="AA2" s="338"/>
      <c r="AB2" s="338"/>
      <c r="AC2" s="338"/>
      <c r="AD2" s="346"/>
      <c r="AE2" s="579" t="s">
        <v>395</v>
      </c>
      <c r="AF2" s="580"/>
      <c r="AG2" s="580"/>
      <c r="AH2" s="580"/>
      <c r="AI2" s="580"/>
      <c r="AJ2" s="580"/>
      <c r="AK2" s="580"/>
      <c r="AL2" s="580"/>
      <c r="AM2" s="580"/>
      <c r="AN2" s="581"/>
    </row>
    <row r="3" spans="1:40" ht="27" customHeight="1" thickBot="1" x14ac:dyDescent="0.25">
      <c r="A3" s="582" t="s">
        <v>396</v>
      </c>
      <c r="B3" s="583"/>
      <c r="C3" s="583"/>
      <c r="D3" s="583"/>
      <c r="E3" s="583"/>
      <c r="F3" s="583"/>
      <c r="G3" s="583"/>
      <c r="H3" s="583"/>
      <c r="I3" s="583"/>
      <c r="J3" s="583"/>
      <c r="K3" s="583"/>
      <c r="L3" s="584"/>
      <c r="M3" s="585" t="s">
        <v>397</v>
      </c>
      <c r="N3" s="585"/>
      <c r="O3" s="585"/>
      <c r="P3" s="585"/>
      <c r="Q3" s="585"/>
      <c r="R3" s="585"/>
      <c r="S3" s="585"/>
      <c r="T3" s="585"/>
      <c r="U3" s="585"/>
      <c r="V3" s="585"/>
      <c r="W3" s="585"/>
      <c r="X3" s="585"/>
      <c r="Y3" s="585"/>
      <c r="Z3" s="585"/>
      <c r="AA3" s="585"/>
      <c r="AB3" s="585"/>
      <c r="AC3" s="585"/>
      <c r="AD3" s="586"/>
      <c r="AE3" s="579"/>
      <c r="AF3" s="580"/>
      <c r="AG3" s="580"/>
      <c r="AH3" s="580"/>
      <c r="AI3" s="580"/>
      <c r="AJ3" s="580"/>
      <c r="AK3" s="580"/>
      <c r="AL3" s="580"/>
      <c r="AM3" s="580"/>
      <c r="AN3" s="581"/>
    </row>
    <row r="4" spans="1:40" ht="12.75" customHeight="1" thickBot="1" x14ac:dyDescent="0.25">
      <c r="A4" s="419" t="s">
        <v>13</v>
      </c>
      <c r="B4" s="420"/>
      <c r="C4" s="420"/>
      <c r="D4" s="420"/>
      <c r="E4" s="420"/>
      <c r="F4" s="420"/>
      <c r="G4" s="420"/>
      <c r="H4" s="420"/>
      <c r="I4" s="420"/>
      <c r="J4" s="420"/>
      <c r="K4" s="420"/>
      <c r="L4" s="420"/>
      <c r="M4" s="420"/>
      <c r="N4" s="420"/>
      <c r="O4" s="420"/>
      <c r="P4" s="423" t="s">
        <v>24</v>
      </c>
      <c r="Q4" s="423"/>
      <c r="R4" s="423"/>
      <c r="S4" s="423"/>
      <c r="T4" s="423"/>
      <c r="U4" s="423"/>
      <c r="V4" s="423"/>
      <c r="W4" s="423"/>
      <c r="X4" s="423"/>
      <c r="Y4" s="423"/>
      <c r="Z4" s="423"/>
      <c r="AA4" s="423"/>
      <c r="AB4" s="588" t="s">
        <v>26</v>
      </c>
      <c r="AC4" s="589"/>
      <c r="AD4" s="589"/>
      <c r="AE4" s="589"/>
      <c r="AF4" s="589"/>
      <c r="AG4" s="589"/>
      <c r="AH4" s="589"/>
      <c r="AI4" s="589"/>
      <c r="AJ4" s="589"/>
      <c r="AK4" s="589"/>
      <c r="AL4" s="589"/>
      <c r="AM4" s="589"/>
      <c r="AN4" s="590"/>
    </row>
    <row r="5" spans="1:40" ht="27" customHeight="1" x14ac:dyDescent="0.2">
      <c r="A5" s="427" t="s">
        <v>14</v>
      </c>
      <c r="B5" s="429" t="s">
        <v>15</v>
      </c>
      <c r="C5" s="429"/>
      <c r="D5" s="429"/>
      <c r="E5" s="429"/>
      <c r="F5" s="414" t="s">
        <v>16</v>
      </c>
      <c r="G5" s="414" t="s">
        <v>18</v>
      </c>
      <c r="H5" s="414" t="s">
        <v>17</v>
      </c>
      <c r="I5" s="414" t="s">
        <v>22</v>
      </c>
      <c r="J5" s="414" t="s">
        <v>19</v>
      </c>
      <c r="K5" s="414" t="s">
        <v>20</v>
      </c>
      <c r="L5" s="414"/>
      <c r="M5" s="414" t="s">
        <v>21</v>
      </c>
      <c r="N5" s="414" t="s">
        <v>23</v>
      </c>
      <c r="O5" s="414" t="s">
        <v>25</v>
      </c>
      <c r="P5" s="587" t="s">
        <v>0</v>
      </c>
      <c r="Q5" s="587" t="s">
        <v>1</v>
      </c>
      <c r="R5" s="587" t="s">
        <v>2</v>
      </c>
      <c r="S5" s="587" t="s">
        <v>3</v>
      </c>
      <c r="T5" s="587" t="s">
        <v>4</v>
      </c>
      <c r="U5" s="587" t="s">
        <v>5</v>
      </c>
      <c r="V5" s="587" t="s">
        <v>6</v>
      </c>
      <c r="W5" s="587" t="s">
        <v>7</v>
      </c>
      <c r="X5" s="587" t="s">
        <v>8</v>
      </c>
      <c r="Y5" s="587" t="s">
        <v>9</v>
      </c>
      <c r="Z5" s="587" t="s">
        <v>10</v>
      </c>
      <c r="AA5" s="587" t="s">
        <v>11</v>
      </c>
      <c r="AB5" s="591" t="s">
        <v>98</v>
      </c>
      <c r="AC5" s="592" t="s">
        <v>0</v>
      </c>
      <c r="AD5" s="592" t="s">
        <v>1</v>
      </c>
      <c r="AE5" s="592" t="s">
        <v>2</v>
      </c>
      <c r="AF5" s="592" t="s">
        <v>3</v>
      </c>
      <c r="AG5" s="592" t="s">
        <v>4</v>
      </c>
      <c r="AH5" s="592" t="s">
        <v>5</v>
      </c>
      <c r="AI5" s="592" t="s">
        <v>6</v>
      </c>
      <c r="AJ5" s="592" t="s">
        <v>7</v>
      </c>
      <c r="AK5" s="592" t="s">
        <v>8</v>
      </c>
      <c r="AL5" s="592" t="s">
        <v>9</v>
      </c>
      <c r="AM5" s="592" t="s">
        <v>10</v>
      </c>
      <c r="AN5" s="596" t="s">
        <v>11</v>
      </c>
    </row>
    <row r="6" spans="1:40" ht="22.5" customHeight="1" x14ac:dyDescent="0.2">
      <c r="A6" s="428"/>
      <c r="B6" s="55">
        <v>1</v>
      </c>
      <c r="C6" s="55">
        <v>2</v>
      </c>
      <c r="D6" s="55">
        <v>3</v>
      </c>
      <c r="E6" s="55">
        <v>4</v>
      </c>
      <c r="F6" s="330"/>
      <c r="G6" s="330"/>
      <c r="H6" s="330"/>
      <c r="I6" s="330"/>
      <c r="J6" s="330"/>
      <c r="K6" s="55" t="s">
        <v>39</v>
      </c>
      <c r="L6" s="55" t="s">
        <v>38</v>
      </c>
      <c r="M6" s="330"/>
      <c r="N6" s="330"/>
      <c r="O6" s="330"/>
      <c r="P6" s="486"/>
      <c r="Q6" s="486"/>
      <c r="R6" s="486"/>
      <c r="S6" s="486"/>
      <c r="T6" s="486"/>
      <c r="U6" s="486"/>
      <c r="V6" s="486"/>
      <c r="W6" s="486"/>
      <c r="X6" s="486"/>
      <c r="Y6" s="486"/>
      <c r="Z6" s="486"/>
      <c r="AA6" s="486"/>
      <c r="AB6" s="578"/>
      <c r="AC6" s="372"/>
      <c r="AD6" s="372"/>
      <c r="AE6" s="372"/>
      <c r="AF6" s="372"/>
      <c r="AG6" s="372"/>
      <c r="AH6" s="372"/>
      <c r="AI6" s="372"/>
      <c r="AJ6" s="372"/>
      <c r="AK6" s="372"/>
      <c r="AL6" s="372"/>
      <c r="AM6" s="372"/>
      <c r="AN6" s="479"/>
    </row>
    <row r="7" spans="1:40" s="137" customFormat="1" ht="143.25" customHeight="1" x14ac:dyDescent="0.2">
      <c r="A7" s="199">
        <v>1</v>
      </c>
      <c r="B7" s="200"/>
      <c r="C7" s="200" t="s">
        <v>176</v>
      </c>
      <c r="D7" s="200"/>
      <c r="E7" s="200"/>
      <c r="F7" s="201" t="s">
        <v>398</v>
      </c>
      <c r="G7" s="202" t="s">
        <v>399</v>
      </c>
      <c r="H7" s="201" t="s">
        <v>400</v>
      </c>
      <c r="I7" s="200" t="s">
        <v>56</v>
      </c>
      <c r="J7" s="203">
        <v>0.8</v>
      </c>
      <c r="K7" s="15" t="s">
        <v>401</v>
      </c>
      <c r="L7" s="25" t="s">
        <v>402</v>
      </c>
      <c r="M7" s="204" t="s">
        <v>46</v>
      </c>
      <c r="N7" s="201" t="s">
        <v>403</v>
      </c>
      <c r="O7" s="201" t="s">
        <v>404</v>
      </c>
      <c r="P7" s="205" t="s">
        <v>68</v>
      </c>
      <c r="Q7" s="205" t="s">
        <v>68</v>
      </c>
      <c r="R7" s="205" t="s">
        <v>68</v>
      </c>
      <c r="S7" s="205" t="s">
        <v>68</v>
      </c>
      <c r="T7" s="205" t="s">
        <v>68</v>
      </c>
      <c r="U7" s="205" t="s">
        <v>68</v>
      </c>
      <c r="V7" s="205" t="s">
        <v>68</v>
      </c>
      <c r="W7" s="205" t="s">
        <v>68</v>
      </c>
      <c r="X7" s="205" t="s">
        <v>68</v>
      </c>
      <c r="Y7" s="205" t="s">
        <v>68</v>
      </c>
      <c r="Z7" s="205" t="s">
        <v>68</v>
      </c>
      <c r="AA7" s="205">
        <v>1</v>
      </c>
      <c r="AB7" s="206">
        <v>0.8</v>
      </c>
      <c r="AC7" s="205" t="s">
        <v>68</v>
      </c>
      <c r="AD7" s="205" t="s">
        <v>68</v>
      </c>
      <c r="AE7" s="205" t="s">
        <v>68</v>
      </c>
      <c r="AF7" s="205" t="s">
        <v>68</v>
      </c>
      <c r="AG7" s="205" t="s">
        <v>68</v>
      </c>
      <c r="AH7" s="205" t="s">
        <v>68</v>
      </c>
      <c r="AI7" s="205" t="s">
        <v>68</v>
      </c>
      <c r="AJ7" s="205" t="s">
        <v>68</v>
      </c>
      <c r="AK7" s="205" t="s">
        <v>68</v>
      </c>
      <c r="AL7" s="205" t="s">
        <v>68</v>
      </c>
      <c r="AM7" s="205" t="s">
        <v>68</v>
      </c>
      <c r="AN7" s="207" t="s">
        <v>361</v>
      </c>
    </row>
    <row r="8" spans="1:40" s="137" customFormat="1" ht="143.25" customHeight="1" thickBot="1" x14ac:dyDescent="0.25">
      <c r="A8" s="208">
        <v>2</v>
      </c>
      <c r="B8" s="209"/>
      <c r="C8" s="209" t="s">
        <v>176</v>
      </c>
      <c r="D8" s="209"/>
      <c r="E8" s="210"/>
      <c r="F8" s="211" t="s">
        <v>405</v>
      </c>
      <c r="G8" s="212" t="s">
        <v>406</v>
      </c>
      <c r="H8" s="211" t="s">
        <v>407</v>
      </c>
      <c r="I8" s="210" t="s">
        <v>56</v>
      </c>
      <c r="J8" s="213">
        <v>0.8</v>
      </c>
      <c r="K8" s="214" t="s">
        <v>401</v>
      </c>
      <c r="L8" s="215" t="s">
        <v>402</v>
      </c>
      <c r="M8" s="216" t="s">
        <v>46</v>
      </c>
      <c r="N8" s="217" t="s">
        <v>408</v>
      </c>
      <c r="O8" s="217" t="s">
        <v>404</v>
      </c>
      <c r="P8" s="218" t="s">
        <v>68</v>
      </c>
      <c r="Q8" s="218" t="s">
        <v>68</v>
      </c>
      <c r="R8" s="218" t="s">
        <v>68</v>
      </c>
      <c r="S8" s="205" t="s">
        <v>68</v>
      </c>
      <c r="T8" s="205" t="s">
        <v>68</v>
      </c>
      <c r="U8" s="205" t="s">
        <v>68</v>
      </c>
      <c r="V8" s="205" t="s">
        <v>68</v>
      </c>
      <c r="W8" s="205" t="s">
        <v>68</v>
      </c>
      <c r="X8" s="205" t="s">
        <v>68</v>
      </c>
      <c r="Y8" s="205" t="s">
        <v>68</v>
      </c>
      <c r="Z8" s="205" t="s">
        <v>68</v>
      </c>
      <c r="AA8" s="218">
        <v>0.8</v>
      </c>
      <c r="AB8" s="219">
        <v>0.8</v>
      </c>
      <c r="AC8" s="218" t="s">
        <v>68</v>
      </c>
      <c r="AD8" s="205" t="s">
        <v>68</v>
      </c>
      <c r="AE8" s="205" t="s">
        <v>68</v>
      </c>
      <c r="AF8" s="205" t="s">
        <v>68</v>
      </c>
      <c r="AG8" s="205" t="s">
        <v>68</v>
      </c>
      <c r="AH8" s="205" t="s">
        <v>68</v>
      </c>
      <c r="AI8" s="205" t="s">
        <v>68</v>
      </c>
      <c r="AJ8" s="205" t="s">
        <v>68</v>
      </c>
      <c r="AK8" s="205" t="s">
        <v>68</v>
      </c>
      <c r="AL8" s="205" t="s">
        <v>68</v>
      </c>
      <c r="AM8" s="205" t="s">
        <v>68</v>
      </c>
      <c r="AN8" s="207" t="s">
        <v>409</v>
      </c>
    </row>
    <row r="9" spans="1:40" ht="12" customHeight="1" thickBot="1" x14ac:dyDescent="0.25">
      <c r="A9" s="597" t="s">
        <v>27</v>
      </c>
      <c r="B9" s="598"/>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9"/>
    </row>
    <row r="10" spans="1:40" ht="91.5" customHeight="1" thickBot="1" x14ac:dyDescent="0.25">
      <c r="A10" s="593" t="s">
        <v>410</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5"/>
    </row>
    <row r="11" spans="1:40" x14ac:dyDescent="0.2">
      <c r="A11" s="220"/>
      <c r="B11" s="221"/>
      <c r="C11" s="221"/>
      <c r="D11" s="221"/>
      <c r="E11" s="221"/>
      <c r="F11" s="221"/>
      <c r="G11" s="221"/>
    </row>
    <row r="12" spans="1:40" x14ac:dyDescent="0.2">
      <c r="A12" s="221"/>
      <c r="B12" s="221"/>
      <c r="C12" s="221"/>
      <c r="D12" s="221"/>
      <c r="E12" s="221"/>
      <c r="F12" s="221"/>
      <c r="G12" s="221"/>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row>
    <row r="13" spans="1:40" x14ac:dyDescent="0.2">
      <c r="A13" s="221"/>
      <c r="B13" s="221"/>
      <c r="C13" s="221"/>
      <c r="D13" s="221"/>
      <c r="E13" s="221"/>
      <c r="F13" s="221"/>
      <c r="G13" s="221"/>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row>
    <row r="14" spans="1:40" x14ac:dyDescent="0.2">
      <c r="A14" s="221"/>
      <c r="B14" s="221"/>
      <c r="C14" s="221"/>
      <c r="D14" s="221"/>
      <c r="E14" s="221"/>
      <c r="F14" s="221"/>
      <c r="G14" s="221"/>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row>
    <row r="15" spans="1:40" x14ac:dyDescent="0.2">
      <c r="A15" s="126"/>
      <c r="B15" s="126"/>
      <c r="C15" s="126"/>
      <c r="D15" s="126"/>
      <c r="E15" s="126"/>
      <c r="F15" s="126"/>
      <c r="G15" s="126"/>
      <c r="H15" s="126"/>
      <c r="I15" s="126"/>
      <c r="J15" s="126"/>
      <c r="K15" s="126"/>
      <c r="L15" s="126"/>
      <c r="M15" s="126"/>
      <c r="N15" s="126"/>
      <c r="O15" s="126"/>
      <c r="P15" s="126"/>
      <c r="Q15" s="222"/>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row>
    <row r="16" spans="1:40" x14ac:dyDescent="0.2">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row>
    <row r="17" spans="1:40" x14ac:dyDescent="0.2">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row>
    <row r="18" spans="1:40" x14ac:dyDescent="0.2">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row>
    <row r="19" spans="1:40" x14ac:dyDescent="0.2">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row>
    <row r="20" spans="1:40" x14ac:dyDescent="0.2">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row>
    <row r="21" spans="1:40" x14ac:dyDescent="0.2">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40" x14ac:dyDescent="0.2">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40" x14ac:dyDescent="0.2">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40"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row>
  </sheetData>
  <mergeCells count="47">
    <mergeCell ref="A10:AN10"/>
    <mergeCell ref="AJ5:AJ6"/>
    <mergeCell ref="AK5:AK6"/>
    <mergeCell ref="AL5:AL6"/>
    <mergeCell ref="AM5:AM6"/>
    <mergeCell ref="AN5:AN6"/>
    <mergeCell ref="A9:AN9"/>
    <mergeCell ref="AD5:AD6"/>
    <mergeCell ref="AE5:AE6"/>
    <mergeCell ref="AF5:AF6"/>
    <mergeCell ref="AG5:AG6"/>
    <mergeCell ref="AH5:AH6"/>
    <mergeCell ref="AI5:AI6"/>
    <mergeCell ref="X5:X6"/>
    <mergeCell ref="Y5:Y6"/>
    <mergeCell ref="Z5:Z6"/>
    <mergeCell ref="AA5:AA6"/>
    <mergeCell ref="AB5:AB6"/>
    <mergeCell ref="AC5:AC6"/>
    <mergeCell ref="R5:R6"/>
    <mergeCell ref="S5:S6"/>
    <mergeCell ref="T5:T6"/>
    <mergeCell ref="U5:U6"/>
    <mergeCell ref="V5:V6"/>
    <mergeCell ref="W5:W6"/>
    <mergeCell ref="Q5:Q6"/>
    <mergeCell ref="A4:O4"/>
    <mergeCell ref="P4:AA4"/>
    <mergeCell ref="AB4:AN4"/>
    <mergeCell ref="A5:A6"/>
    <mergeCell ref="B5:E5"/>
    <mergeCell ref="F5:F6"/>
    <mergeCell ref="G5:G6"/>
    <mergeCell ref="H5:H6"/>
    <mergeCell ref="I5:I6"/>
    <mergeCell ref="J5:J6"/>
    <mergeCell ref="K5:L5"/>
    <mergeCell ref="M5:M6"/>
    <mergeCell ref="N5:N6"/>
    <mergeCell ref="O5:O6"/>
    <mergeCell ref="P5:P6"/>
    <mergeCell ref="A1:AN1"/>
    <mergeCell ref="A2:L2"/>
    <mergeCell ref="M2:AD2"/>
    <mergeCell ref="AE2:AN3"/>
    <mergeCell ref="A3:L3"/>
    <mergeCell ref="M3:AD3"/>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&amp;L&amp;"Arial,Normal"&amp;8FR.PS.010&amp;C&amp;"Arial,Normal"&amp;8                                                                                                            &amp;R&amp;"Arial,Normal"&amp;8Versión 04_29/08/2016</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
  <sheetViews>
    <sheetView topLeftCell="F1" zoomScaleNormal="100" zoomScalePageLayoutView="40" workbookViewId="0">
      <selection activeCell="O7" sqref="O7"/>
    </sheetView>
  </sheetViews>
  <sheetFormatPr baseColWidth="10" defaultColWidth="6.7109375" defaultRowHeight="12.75" x14ac:dyDescent="0.2"/>
  <cols>
    <col min="1" max="1" width="3.7109375" style="1" customWidth="1"/>
    <col min="2" max="2" width="5" style="1" customWidth="1"/>
    <col min="3" max="5" width="4.7109375" style="1" customWidth="1"/>
    <col min="6" max="6" width="14.5703125" style="1" customWidth="1"/>
    <col min="7" max="7" width="12.42578125" style="1" customWidth="1"/>
    <col min="8" max="8" width="19.85546875" style="1" customWidth="1"/>
    <col min="9" max="9" width="16" style="1" customWidth="1"/>
    <col min="10" max="11" width="6.140625" style="1" customWidth="1"/>
    <col min="12" max="12" width="7.7109375" style="1" customWidth="1"/>
    <col min="13" max="13" width="11" style="1" customWidth="1"/>
    <col min="14" max="14" width="25.85546875" style="1" customWidth="1"/>
    <col min="15" max="15" width="18.42578125" style="1" customWidth="1"/>
    <col min="16" max="27" width="6.7109375" style="1"/>
    <col min="28" max="28" width="14.140625" style="1" customWidth="1"/>
    <col min="29" max="40" width="6.7109375" style="1"/>
    <col min="41" max="256" width="6.7109375" style="126"/>
    <col min="257" max="257" width="3.7109375" style="126" customWidth="1"/>
    <col min="258" max="258" width="5" style="126" customWidth="1"/>
    <col min="259" max="261" width="4.7109375" style="126" customWidth="1"/>
    <col min="262" max="262" width="14.5703125" style="126" customWidth="1"/>
    <col min="263" max="263" width="12.42578125" style="126" customWidth="1"/>
    <col min="264" max="264" width="19.85546875" style="126" customWidth="1"/>
    <col min="265" max="265" width="16" style="126" customWidth="1"/>
    <col min="266" max="267" width="6.140625" style="126" customWidth="1"/>
    <col min="268" max="268" width="7.7109375" style="126" customWidth="1"/>
    <col min="269" max="269" width="11" style="126" customWidth="1"/>
    <col min="270" max="270" width="25.85546875" style="126" customWidth="1"/>
    <col min="271" max="271" width="18.42578125" style="126" customWidth="1"/>
    <col min="272" max="283" width="6.7109375" style="126"/>
    <col min="284" max="284" width="14.140625" style="126" customWidth="1"/>
    <col min="285" max="512" width="6.7109375" style="126"/>
    <col min="513" max="513" width="3.7109375" style="126" customWidth="1"/>
    <col min="514" max="514" width="5" style="126" customWidth="1"/>
    <col min="515" max="517" width="4.7109375" style="126" customWidth="1"/>
    <col min="518" max="518" width="14.5703125" style="126" customWidth="1"/>
    <col min="519" max="519" width="12.42578125" style="126" customWidth="1"/>
    <col min="520" max="520" width="19.85546875" style="126" customWidth="1"/>
    <col min="521" max="521" width="16" style="126" customWidth="1"/>
    <col min="522" max="523" width="6.140625" style="126" customWidth="1"/>
    <col min="524" max="524" width="7.7109375" style="126" customWidth="1"/>
    <col min="525" max="525" width="11" style="126" customWidth="1"/>
    <col min="526" max="526" width="25.85546875" style="126" customWidth="1"/>
    <col min="527" max="527" width="18.42578125" style="126" customWidth="1"/>
    <col min="528" max="539" width="6.7109375" style="126"/>
    <col min="540" max="540" width="14.140625" style="126" customWidth="1"/>
    <col min="541" max="768" width="6.7109375" style="126"/>
    <col min="769" max="769" width="3.7109375" style="126" customWidth="1"/>
    <col min="770" max="770" width="5" style="126" customWidth="1"/>
    <col min="771" max="773" width="4.7109375" style="126" customWidth="1"/>
    <col min="774" max="774" width="14.5703125" style="126" customWidth="1"/>
    <col min="775" max="775" width="12.42578125" style="126" customWidth="1"/>
    <col min="776" max="776" width="19.85546875" style="126" customWidth="1"/>
    <col min="777" max="777" width="16" style="126" customWidth="1"/>
    <col min="778" max="779" width="6.140625" style="126" customWidth="1"/>
    <col min="780" max="780" width="7.7109375" style="126" customWidth="1"/>
    <col min="781" max="781" width="11" style="126" customWidth="1"/>
    <col min="782" max="782" width="25.85546875" style="126" customWidth="1"/>
    <col min="783" max="783" width="18.42578125" style="126" customWidth="1"/>
    <col min="784" max="795" width="6.7109375" style="126"/>
    <col min="796" max="796" width="14.140625" style="126" customWidth="1"/>
    <col min="797" max="1024" width="6.7109375" style="126"/>
    <col min="1025" max="1025" width="3.7109375" style="126" customWidth="1"/>
    <col min="1026" max="1026" width="5" style="126" customWidth="1"/>
    <col min="1027" max="1029" width="4.7109375" style="126" customWidth="1"/>
    <col min="1030" max="1030" width="14.5703125" style="126" customWidth="1"/>
    <col min="1031" max="1031" width="12.42578125" style="126" customWidth="1"/>
    <col min="1032" max="1032" width="19.85546875" style="126" customWidth="1"/>
    <col min="1033" max="1033" width="16" style="126" customWidth="1"/>
    <col min="1034" max="1035" width="6.140625" style="126" customWidth="1"/>
    <col min="1036" max="1036" width="7.7109375" style="126" customWidth="1"/>
    <col min="1037" max="1037" width="11" style="126" customWidth="1"/>
    <col min="1038" max="1038" width="25.85546875" style="126" customWidth="1"/>
    <col min="1039" max="1039" width="18.42578125" style="126" customWidth="1"/>
    <col min="1040" max="1051" width="6.7109375" style="126"/>
    <col min="1052" max="1052" width="14.140625" style="126" customWidth="1"/>
    <col min="1053" max="1280" width="6.7109375" style="126"/>
    <col min="1281" max="1281" width="3.7109375" style="126" customWidth="1"/>
    <col min="1282" max="1282" width="5" style="126" customWidth="1"/>
    <col min="1283" max="1285" width="4.7109375" style="126" customWidth="1"/>
    <col min="1286" max="1286" width="14.5703125" style="126" customWidth="1"/>
    <col min="1287" max="1287" width="12.42578125" style="126" customWidth="1"/>
    <col min="1288" max="1288" width="19.85546875" style="126" customWidth="1"/>
    <col min="1289" max="1289" width="16" style="126" customWidth="1"/>
    <col min="1290" max="1291" width="6.140625" style="126" customWidth="1"/>
    <col min="1292" max="1292" width="7.7109375" style="126" customWidth="1"/>
    <col min="1293" max="1293" width="11" style="126" customWidth="1"/>
    <col min="1294" max="1294" width="25.85546875" style="126" customWidth="1"/>
    <col min="1295" max="1295" width="18.42578125" style="126" customWidth="1"/>
    <col min="1296" max="1307" width="6.7109375" style="126"/>
    <col min="1308" max="1308" width="14.140625" style="126" customWidth="1"/>
    <col min="1309" max="1536" width="6.7109375" style="126"/>
    <col min="1537" max="1537" width="3.7109375" style="126" customWidth="1"/>
    <col min="1538" max="1538" width="5" style="126" customWidth="1"/>
    <col min="1539" max="1541" width="4.7109375" style="126" customWidth="1"/>
    <col min="1542" max="1542" width="14.5703125" style="126" customWidth="1"/>
    <col min="1543" max="1543" width="12.42578125" style="126" customWidth="1"/>
    <col min="1544" max="1544" width="19.85546875" style="126" customWidth="1"/>
    <col min="1545" max="1545" width="16" style="126" customWidth="1"/>
    <col min="1546" max="1547" width="6.140625" style="126" customWidth="1"/>
    <col min="1548" max="1548" width="7.7109375" style="126" customWidth="1"/>
    <col min="1549" max="1549" width="11" style="126" customWidth="1"/>
    <col min="1550" max="1550" width="25.85546875" style="126" customWidth="1"/>
    <col min="1551" max="1551" width="18.42578125" style="126" customWidth="1"/>
    <col min="1552" max="1563" width="6.7109375" style="126"/>
    <col min="1564" max="1564" width="14.140625" style="126" customWidth="1"/>
    <col min="1565" max="1792" width="6.7109375" style="126"/>
    <col min="1793" max="1793" width="3.7109375" style="126" customWidth="1"/>
    <col min="1794" max="1794" width="5" style="126" customWidth="1"/>
    <col min="1795" max="1797" width="4.7109375" style="126" customWidth="1"/>
    <col min="1798" max="1798" width="14.5703125" style="126" customWidth="1"/>
    <col min="1799" max="1799" width="12.42578125" style="126" customWidth="1"/>
    <col min="1800" max="1800" width="19.85546875" style="126" customWidth="1"/>
    <col min="1801" max="1801" width="16" style="126" customWidth="1"/>
    <col min="1802" max="1803" width="6.140625" style="126" customWidth="1"/>
    <col min="1804" max="1804" width="7.7109375" style="126" customWidth="1"/>
    <col min="1805" max="1805" width="11" style="126" customWidth="1"/>
    <col min="1806" max="1806" width="25.85546875" style="126" customWidth="1"/>
    <col min="1807" max="1807" width="18.42578125" style="126" customWidth="1"/>
    <col min="1808" max="1819" width="6.7109375" style="126"/>
    <col min="1820" max="1820" width="14.140625" style="126" customWidth="1"/>
    <col min="1821" max="2048" width="6.7109375" style="126"/>
    <col min="2049" max="2049" width="3.7109375" style="126" customWidth="1"/>
    <col min="2050" max="2050" width="5" style="126" customWidth="1"/>
    <col min="2051" max="2053" width="4.7109375" style="126" customWidth="1"/>
    <col min="2054" max="2054" width="14.5703125" style="126" customWidth="1"/>
    <col min="2055" max="2055" width="12.42578125" style="126" customWidth="1"/>
    <col min="2056" max="2056" width="19.85546875" style="126" customWidth="1"/>
    <col min="2057" max="2057" width="16" style="126" customWidth="1"/>
    <col min="2058" max="2059" width="6.140625" style="126" customWidth="1"/>
    <col min="2060" max="2060" width="7.7109375" style="126" customWidth="1"/>
    <col min="2061" max="2061" width="11" style="126" customWidth="1"/>
    <col min="2062" max="2062" width="25.85546875" style="126" customWidth="1"/>
    <col min="2063" max="2063" width="18.42578125" style="126" customWidth="1"/>
    <col min="2064" max="2075" width="6.7109375" style="126"/>
    <col min="2076" max="2076" width="14.140625" style="126" customWidth="1"/>
    <col min="2077" max="2304" width="6.7109375" style="126"/>
    <col min="2305" max="2305" width="3.7109375" style="126" customWidth="1"/>
    <col min="2306" max="2306" width="5" style="126" customWidth="1"/>
    <col min="2307" max="2309" width="4.7109375" style="126" customWidth="1"/>
    <col min="2310" max="2310" width="14.5703125" style="126" customWidth="1"/>
    <col min="2311" max="2311" width="12.42578125" style="126" customWidth="1"/>
    <col min="2312" max="2312" width="19.85546875" style="126" customWidth="1"/>
    <col min="2313" max="2313" width="16" style="126" customWidth="1"/>
    <col min="2314" max="2315" width="6.140625" style="126" customWidth="1"/>
    <col min="2316" max="2316" width="7.7109375" style="126" customWidth="1"/>
    <col min="2317" max="2317" width="11" style="126" customWidth="1"/>
    <col min="2318" max="2318" width="25.85546875" style="126" customWidth="1"/>
    <col min="2319" max="2319" width="18.42578125" style="126" customWidth="1"/>
    <col min="2320" max="2331" width="6.7109375" style="126"/>
    <col min="2332" max="2332" width="14.140625" style="126" customWidth="1"/>
    <col min="2333" max="2560" width="6.7109375" style="126"/>
    <col min="2561" max="2561" width="3.7109375" style="126" customWidth="1"/>
    <col min="2562" max="2562" width="5" style="126" customWidth="1"/>
    <col min="2563" max="2565" width="4.7109375" style="126" customWidth="1"/>
    <col min="2566" max="2566" width="14.5703125" style="126" customWidth="1"/>
    <col min="2567" max="2567" width="12.42578125" style="126" customWidth="1"/>
    <col min="2568" max="2568" width="19.85546875" style="126" customWidth="1"/>
    <col min="2569" max="2569" width="16" style="126" customWidth="1"/>
    <col min="2570" max="2571" width="6.140625" style="126" customWidth="1"/>
    <col min="2572" max="2572" width="7.7109375" style="126" customWidth="1"/>
    <col min="2573" max="2573" width="11" style="126" customWidth="1"/>
    <col min="2574" max="2574" width="25.85546875" style="126" customWidth="1"/>
    <col min="2575" max="2575" width="18.42578125" style="126" customWidth="1"/>
    <col min="2576" max="2587" width="6.7109375" style="126"/>
    <col min="2588" max="2588" width="14.140625" style="126" customWidth="1"/>
    <col min="2589" max="2816" width="6.7109375" style="126"/>
    <col min="2817" max="2817" width="3.7109375" style="126" customWidth="1"/>
    <col min="2818" max="2818" width="5" style="126" customWidth="1"/>
    <col min="2819" max="2821" width="4.7109375" style="126" customWidth="1"/>
    <col min="2822" max="2822" width="14.5703125" style="126" customWidth="1"/>
    <col min="2823" max="2823" width="12.42578125" style="126" customWidth="1"/>
    <col min="2824" max="2824" width="19.85546875" style="126" customWidth="1"/>
    <col min="2825" max="2825" width="16" style="126" customWidth="1"/>
    <col min="2826" max="2827" width="6.140625" style="126" customWidth="1"/>
    <col min="2828" max="2828" width="7.7109375" style="126" customWidth="1"/>
    <col min="2829" max="2829" width="11" style="126" customWidth="1"/>
    <col min="2830" max="2830" width="25.85546875" style="126" customWidth="1"/>
    <col min="2831" max="2831" width="18.42578125" style="126" customWidth="1"/>
    <col min="2832" max="2843" width="6.7109375" style="126"/>
    <col min="2844" max="2844" width="14.140625" style="126" customWidth="1"/>
    <col min="2845" max="3072" width="6.7109375" style="126"/>
    <col min="3073" max="3073" width="3.7109375" style="126" customWidth="1"/>
    <col min="3074" max="3074" width="5" style="126" customWidth="1"/>
    <col min="3075" max="3077" width="4.7109375" style="126" customWidth="1"/>
    <col min="3078" max="3078" width="14.5703125" style="126" customWidth="1"/>
    <col min="3079" max="3079" width="12.42578125" style="126" customWidth="1"/>
    <col min="3080" max="3080" width="19.85546875" style="126" customWidth="1"/>
    <col min="3081" max="3081" width="16" style="126" customWidth="1"/>
    <col min="3082" max="3083" width="6.140625" style="126" customWidth="1"/>
    <col min="3084" max="3084" width="7.7109375" style="126" customWidth="1"/>
    <col min="3085" max="3085" width="11" style="126" customWidth="1"/>
    <col min="3086" max="3086" width="25.85546875" style="126" customWidth="1"/>
    <col min="3087" max="3087" width="18.42578125" style="126" customWidth="1"/>
    <col min="3088" max="3099" width="6.7109375" style="126"/>
    <col min="3100" max="3100" width="14.140625" style="126" customWidth="1"/>
    <col min="3101" max="3328" width="6.7109375" style="126"/>
    <col min="3329" max="3329" width="3.7109375" style="126" customWidth="1"/>
    <col min="3330" max="3330" width="5" style="126" customWidth="1"/>
    <col min="3331" max="3333" width="4.7109375" style="126" customWidth="1"/>
    <col min="3334" max="3334" width="14.5703125" style="126" customWidth="1"/>
    <col min="3335" max="3335" width="12.42578125" style="126" customWidth="1"/>
    <col min="3336" max="3336" width="19.85546875" style="126" customWidth="1"/>
    <col min="3337" max="3337" width="16" style="126" customWidth="1"/>
    <col min="3338" max="3339" width="6.140625" style="126" customWidth="1"/>
    <col min="3340" max="3340" width="7.7109375" style="126" customWidth="1"/>
    <col min="3341" max="3341" width="11" style="126" customWidth="1"/>
    <col min="3342" max="3342" width="25.85546875" style="126" customWidth="1"/>
    <col min="3343" max="3343" width="18.42578125" style="126" customWidth="1"/>
    <col min="3344" max="3355" width="6.7109375" style="126"/>
    <col min="3356" max="3356" width="14.140625" style="126" customWidth="1"/>
    <col min="3357" max="3584" width="6.7109375" style="126"/>
    <col min="3585" max="3585" width="3.7109375" style="126" customWidth="1"/>
    <col min="3586" max="3586" width="5" style="126" customWidth="1"/>
    <col min="3587" max="3589" width="4.7109375" style="126" customWidth="1"/>
    <col min="3590" max="3590" width="14.5703125" style="126" customWidth="1"/>
    <col min="3591" max="3591" width="12.42578125" style="126" customWidth="1"/>
    <col min="3592" max="3592" width="19.85546875" style="126" customWidth="1"/>
    <col min="3593" max="3593" width="16" style="126" customWidth="1"/>
    <col min="3594" max="3595" width="6.140625" style="126" customWidth="1"/>
    <col min="3596" max="3596" width="7.7109375" style="126" customWidth="1"/>
    <col min="3597" max="3597" width="11" style="126" customWidth="1"/>
    <col min="3598" max="3598" width="25.85546875" style="126" customWidth="1"/>
    <col min="3599" max="3599" width="18.42578125" style="126" customWidth="1"/>
    <col min="3600" max="3611" width="6.7109375" style="126"/>
    <col min="3612" max="3612" width="14.140625" style="126" customWidth="1"/>
    <col min="3613" max="3840" width="6.7109375" style="126"/>
    <col min="3841" max="3841" width="3.7109375" style="126" customWidth="1"/>
    <col min="3842" max="3842" width="5" style="126" customWidth="1"/>
    <col min="3843" max="3845" width="4.7109375" style="126" customWidth="1"/>
    <col min="3846" max="3846" width="14.5703125" style="126" customWidth="1"/>
    <col min="3847" max="3847" width="12.42578125" style="126" customWidth="1"/>
    <col min="3848" max="3848" width="19.85546875" style="126" customWidth="1"/>
    <col min="3849" max="3849" width="16" style="126" customWidth="1"/>
    <col min="3850" max="3851" width="6.140625" style="126" customWidth="1"/>
    <col min="3852" max="3852" width="7.7109375" style="126" customWidth="1"/>
    <col min="3853" max="3853" width="11" style="126" customWidth="1"/>
    <col min="3854" max="3854" width="25.85546875" style="126" customWidth="1"/>
    <col min="3855" max="3855" width="18.42578125" style="126" customWidth="1"/>
    <col min="3856" max="3867" width="6.7109375" style="126"/>
    <col min="3868" max="3868" width="14.140625" style="126" customWidth="1"/>
    <col min="3869" max="4096" width="6.7109375" style="126"/>
    <col min="4097" max="4097" width="3.7109375" style="126" customWidth="1"/>
    <col min="4098" max="4098" width="5" style="126" customWidth="1"/>
    <col min="4099" max="4101" width="4.7109375" style="126" customWidth="1"/>
    <col min="4102" max="4102" width="14.5703125" style="126" customWidth="1"/>
    <col min="4103" max="4103" width="12.42578125" style="126" customWidth="1"/>
    <col min="4104" max="4104" width="19.85546875" style="126" customWidth="1"/>
    <col min="4105" max="4105" width="16" style="126" customWidth="1"/>
    <col min="4106" max="4107" width="6.140625" style="126" customWidth="1"/>
    <col min="4108" max="4108" width="7.7109375" style="126" customWidth="1"/>
    <col min="4109" max="4109" width="11" style="126" customWidth="1"/>
    <col min="4110" max="4110" width="25.85546875" style="126" customWidth="1"/>
    <col min="4111" max="4111" width="18.42578125" style="126" customWidth="1"/>
    <col min="4112" max="4123" width="6.7109375" style="126"/>
    <col min="4124" max="4124" width="14.140625" style="126" customWidth="1"/>
    <col min="4125" max="4352" width="6.7109375" style="126"/>
    <col min="4353" max="4353" width="3.7109375" style="126" customWidth="1"/>
    <col min="4354" max="4354" width="5" style="126" customWidth="1"/>
    <col min="4355" max="4357" width="4.7109375" style="126" customWidth="1"/>
    <col min="4358" max="4358" width="14.5703125" style="126" customWidth="1"/>
    <col min="4359" max="4359" width="12.42578125" style="126" customWidth="1"/>
    <col min="4360" max="4360" width="19.85546875" style="126" customWidth="1"/>
    <col min="4361" max="4361" width="16" style="126" customWidth="1"/>
    <col min="4362" max="4363" width="6.140625" style="126" customWidth="1"/>
    <col min="4364" max="4364" width="7.7109375" style="126" customWidth="1"/>
    <col min="4365" max="4365" width="11" style="126" customWidth="1"/>
    <col min="4366" max="4366" width="25.85546875" style="126" customWidth="1"/>
    <col min="4367" max="4367" width="18.42578125" style="126" customWidth="1"/>
    <col min="4368" max="4379" width="6.7109375" style="126"/>
    <col min="4380" max="4380" width="14.140625" style="126" customWidth="1"/>
    <col min="4381" max="4608" width="6.7109375" style="126"/>
    <col min="4609" max="4609" width="3.7109375" style="126" customWidth="1"/>
    <col min="4610" max="4610" width="5" style="126" customWidth="1"/>
    <col min="4611" max="4613" width="4.7109375" style="126" customWidth="1"/>
    <col min="4614" max="4614" width="14.5703125" style="126" customWidth="1"/>
    <col min="4615" max="4615" width="12.42578125" style="126" customWidth="1"/>
    <col min="4616" max="4616" width="19.85546875" style="126" customWidth="1"/>
    <col min="4617" max="4617" width="16" style="126" customWidth="1"/>
    <col min="4618" max="4619" width="6.140625" style="126" customWidth="1"/>
    <col min="4620" max="4620" width="7.7109375" style="126" customWidth="1"/>
    <col min="4621" max="4621" width="11" style="126" customWidth="1"/>
    <col min="4622" max="4622" width="25.85546875" style="126" customWidth="1"/>
    <col min="4623" max="4623" width="18.42578125" style="126" customWidth="1"/>
    <col min="4624" max="4635" width="6.7109375" style="126"/>
    <col min="4636" max="4636" width="14.140625" style="126" customWidth="1"/>
    <col min="4637" max="4864" width="6.7109375" style="126"/>
    <col min="4865" max="4865" width="3.7109375" style="126" customWidth="1"/>
    <col min="4866" max="4866" width="5" style="126" customWidth="1"/>
    <col min="4867" max="4869" width="4.7109375" style="126" customWidth="1"/>
    <col min="4870" max="4870" width="14.5703125" style="126" customWidth="1"/>
    <col min="4871" max="4871" width="12.42578125" style="126" customWidth="1"/>
    <col min="4872" max="4872" width="19.85546875" style="126" customWidth="1"/>
    <col min="4873" max="4873" width="16" style="126" customWidth="1"/>
    <col min="4874" max="4875" width="6.140625" style="126" customWidth="1"/>
    <col min="4876" max="4876" width="7.7109375" style="126" customWidth="1"/>
    <col min="4877" max="4877" width="11" style="126" customWidth="1"/>
    <col min="4878" max="4878" width="25.85546875" style="126" customWidth="1"/>
    <col min="4879" max="4879" width="18.42578125" style="126" customWidth="1"/>
    <col min="4880" max="4891" width="6.7109375" style="126"/>
    <col min="4892" max="4892" width="14.140625" style="126" customWidth="1"/>
    <col min="4893" max="5120" width="6.7109375" style="126"/>
    <col min="5121" max="5121" width="3.7109375" style="126" customWidth="1"/>
    <col min="5122" max="5122" width="5" style="126" customWidth="1"/>
    <col min="5123" max="5125" width="4.7109375" style="126" customWidth="1"/>
    <col min="5126" max="5126" width="14.5703125" style="126" customWidth="1"/>
    <col min="5127" max="5127" width="12.42578125" style="126" customWidth="1"/>
    <col min="5128" max="5128" width="19.85546875" style="126" customWidth="1"/>
    <col min="5129" max="5129" width="16" style="126" customWidth="1"/>
    <col min="5130" max="5131" width="6.140625" style="126" customWidth="1"/>
    <col min="5132" max="5132" width="7.7109375" style="126" customWidth="1"/>
    <col min="5133" max="5133" width="11" style="126" customWidth="1"/>
    <col min="5134" max="5134" width="25.85546875" style="126" customWidth="1"/>
    <col min="5135" max="5135" width="18.42578125" style="126" customWidth="1"/>
    <col min="5136" max="5147" width="6.7109375" style="126"/>
    <col min="5148" max="5148" width="14.140625" style="126" customWidth="1"/>
    <col min="5149" max="5376" width="6.7109375" style="126"/>
    <col min="5377" max="5377" width="3.7109375" style="126" customWidth="1"/>
    <col min="5378" max="5378" width="5" style="126" customWidth="1"/>
    <col min="5379" max="5381" width="4.7109375" style="126" customWidth="1"/>
    <col min="5382" max="5382" width="14.5703125" style="126" customWidth="1"/>
    <col min="5383" max="5383" width="12.42578125" style="126" customWidth="1"/>
    <col min="5384" max="5384" width="19.85546875" style="126" customWidth="1"/>
    <col min="5385" max="5385" width="16" style="126" customWidth="1"/>
    <col min="5386" max="5387" width="6.140625" style="126" customWidth="1"/>
    <col min="5388" max="5388" width="7.7109375" style="126" customWidth="1"/>
    <col min="5389" max="5389" width="11" style="126" customWidth="1"/>
    <col min="5390" max="5390" width="25.85546875" style="126" customWidth="1"/>
    <col min="5391" max="5391" width="18.42578125" style="126" customWidth="1"/>
    <col min="5392" max="5403" width="6.7109375" style="126"/>
    <col min="5404" max="5404" width="14.140625" style="126" customWidth="1"/>
    <col min="5405" max="5632" width="6.7109375" style="126"/>
    <col min="5633" max="5633" width="3.7109375" style="126" customWidth="1"/>
    <col min="5634" max="5634" width="5" style="126" customWidth="1"/>
    <col min="5635" max="5637" width="4.7109375" style="126" customWidth="1"/>
    <col min="5638" max="5638" width="14.5703125" style="126" customWidth="1"/>
    <col min="5639" max="5639" width="12.42578125" style="126" customWidth="1"/>
    <col min="5640" max="5640" width="19.85546875" style="126" customWidth="1"/>
    <col min="5641" max="5641" width="16" style="126" customWidth="1"/>
    <col min="5642" max="5643" width="6.140625" style="126" customWidth="1"/>
    <col min="5644" max="5644" width="7.7109375" style="126" customWidth="1"/>
    <col min="5645" max="5645" width="11" style="126" customWidth="1"/>
    <col min="5646" max="5646" width="25.85546875" style="126" customWidth="1"/>
    <col min="5647" max="5647" width="18.42578125" style="126" customWidth="1"/>
    <col min="5648" max="5659" width="6.7109375" style="126"/>
    <col min="5660" max="5660" width="14.140625" style="126" customWidth="1"/>
    <col min="5661" max="5888" width="6.7109375" style="126"/>
    <col min="5889" max="5889" width="3.7109375" style="126" customWidth="1"/>
    <col min="5890" max="5890" width="5" style="126" customWidth="1"/>
    <col min="5891" max="5893" width="4.7109375" style="126" customWidth="1"/>
    <col min="5894" max="5894" width="14.5703125" style="126" customWidth="1"/>
    <col min="5895" max="5895" width="12.42578125" style="126" customWidth="1"/>
    <col min="5896" max="5896" width="19.85546875" style="126" customWidth="1"/>
    <col min="5897" max="5897" width="16" style="126" customWidth="1"/>
    <col min="5898" max="5899" width="6.140625" style="126" customWidth="1"/>
    <col min="5900" max="5900" width="7.7109375" style="126" customWidth="1"/>
    <col min="5901" max="5901" width="11" style="126" customWidth="1"/>
    <col min="5902" max="5902" width="25.85546875" style="126" customWidth="1"/>
    <col min="5903" max="5903" width="18.42578125" style="126" customWidth="1"/>
    <col min="5904" max="5915" width="6.7109375" style="126"/>
    <col min="5916" max="5916" width="14.140625" style="126" customWidth="1"/>
    <col min="5917" max="6144" width="6.7109375" style="126"/>
    <col min="6145" max="6145" width="3.7109375" style="126" customWidth="1"/>
    <col min="6146" max="6146" width="5" style="126" customWidth="1"/>
    <col min="6147" max="6149" width="4.7109375" style="126" customWidth="1"/>
    <col min="6150" max="6150" width="14.5703125" style="126" customWidth="1"/>
    <col min="6151" max="6151" width="12.42578125" style="126" customWidth="1"/>
    <col min="6152" max="6152" width="19.85546875" style="126" customWidth="1"/>
    <col min="6153" max="6153" width="16" style="126" customWidth="1"/>
    <col min="6154" max="6155" width="6.140625" style="126" customWidth="1"/>
    <col min="6156" max="6156" width="7.7109375" style="126" customWidth="1"/>
    <col min="6157" max="6157" width="11" style="126" customWidth="1"/>
    <col min="6158" max="6158" width="25.85546875" style="126" customWidth="1"/>
    <col min="6159" max="6159" width="18.42578125" style="126" customWidth="1"/>
    <col min="6160" max="6171" width="6.7109375" style="126"/>
    <col min="6172" max="6172" width="14.140625" style="126" customWidth="1"/>
    <col min="6173" max="6400" width="6.7109375" style="126"/>
    <col min="6401" max="6401" width="3.7109375" style="126" customWidth="1"/>
    <col min="6402" max="6402" width="5" style="126" customWidth="1"/>
    <col min="6403" max="6405" width="4.7109375" style="126" customWidth="1"/>
    <col min="6406" max="6406" width="14.5703125" style="126" customWidth="1"/>
    <col min="6407" max="6407" width="12.42578125" style="126" customWidth="1"/>
    <col min="6408" max="6408" width="19.85546875" style="126" customWidth="1"/>
    <col min="6409" max="6409" width="16" style="126" customWidth="1"/>
    <col min="6410" max="6411" width="6.140625" style="126" customWidth="1"/>
    <col min="6412" max="6412" width="7.7109375" style="126" customWidth="1"/>
    <col min="6413" max="6413" width="11" style="126" customWidth="1"/>
    <col min="6414" max="6414" width="25.85546875" style="126" customWidth="1"/>
    <col min="6415" max="6415" width="18.42578125" style="126" customWidth="1"/>
    <col min="6416" max="6427" width="6.7109375" style="126"/>
    <col min="6428" max="6428" width="14.140625" style="126" customWidth="1"/>
    <col min="6429" max="6656" width="6.7109375" style="126"/>
    <col min="6657" max="6657" width="3.7109375" style="126" customWidth="1"/>
    <col min="6658" max="6658" width="5" style="126" customWidth="1"/>
    <col min="6659" max="6661" width="4.7109375" style="126" customWidth="1"/>
    <col min="6662" max="6662" width="14.5703125" style="126" customWidth="1"/>
    <col min="6663" max="6663" width="12.42578125" style="126" customWidth="1"/>
    <col min="6664" max="6664" width="19.85546875" style="126" customWidth="1"/>
    <col min="6665" max="6665" width="16" style="126" customWidth="1"/>
    <col min="6666" max="6667" width="6.140625" style="126" customWidth="1"/>
    <col min="6668" max="6668" width="7.7109375" style="126" customWidth="1"/>
    <col min="6669" max="6669" width="11" style="126" customWidth="1"/>
    <col min="6670" max="6670" width="25.85546875" style="126" customWidth="1"/>
    <col min="6671" max="6671" width="18.42578125" style="126" customWidth="1"/>
    <col min="6672" max="6683" width="6.7109375" style="126"/>
    <col min="6684" max="6684" width="14.140625" style="126" customWidth="1"/>
    <col min="6685" max="6912" width="6.7109375" style="126"/>
    <col min="6913" max="6913" width="3.7109375" style="126" customWidth="1"/>
    <col min="6914" max="6914" width="5" style="126" customWidth="1"/>
    <col min="6915" max="6917" width="4.7109375" style="126" customWidth="1"/>
    <col min="6918" max="6918" width="14.5703125" style="126" customWidth="1"/>
    <col min="6919" max="6919" width="12.42578125" style="126" customWidth="1"/>
    <col min="6920" max="6920" width="19.85546875" style="126" customWidth="1"/>
    <col min="6921" max="6921" width="16" style="126" customWidth="1"/>
    <col min="6922" max="6923" width="6.140625" style="126" customWidth="1"/>
    <col min="6924" max="6924" width="7.7109375" style="126" customWidth="1"/>
    <col min="6925" max="6925" width="11" style="126" customWidth="1"/>
    <col min="6926" max="6926" width="25.85546875" style="126" customWidth="1"/>
    <col min="6927" max="6927" width="18.42578125" style="126" customWidth="1"/>
    <col min="6928" max="6939" width="6.7109375" style="126"/>
    <col min="6940" max="6940" width="14.140625" style="126" customWidth="1"/>
    <col min="6941" max="7168" width="6.7109375" style="126"/>
    <col min="7169" max="7169" width="3.7109375" style="126" customWidth="1"/>
    <col min="7170" max="7170" width="5" style="126" customWidth="1"/>
    <col min="7171" max="7173" width="4.7109375" style="126" customWidth="1"/>
    <col min="7174" max="7174" width="14.5703125" style="126" customWidth="1"/>
    <col min="7175" max="7175" width="12.42578125" style="126" customWidth="1"/>
    <col min="7176" max="7176" width="19.85546875" style="126" customWidth="1"/>
    <col min="7177" max="7177" width="16" style="126" customWidth="1"/>
    <col min="7178" max="7179" width="6.140625" style="126" customWidth="1"/>
    <col min="7180" max="7180" width="7.7109375" style="126" customWidth="1"/>
    <col min="7181" max="7181" width="11" style="126" customWidth="1"/>
    <col min="7182" max="7182" width="25.85546875" style="126" customWidth="1"/>
    <col min="7183" max="7183" width="18.42578125" style="126" customWidth="1"/>
    <col min="7184" max="7195" width="6.7109375" style="126"/>
    <col min="7196" max="7196" width="14.140625" style="126" customWidth="1"/>
    <col min="7197" max="7424" width="6.7109375" style="126"/>
    <col min="7425" max="7425" width="3.7109375" style="126" customWidth="1"/>
    <col min="7426" max="7426" width="5" style="126" customWidth="1"/>
    <col min="7427" max="7429" width="4.7109375" style="126" customWidth="1"/>
    <col min="7430" max="7430" width="14.5703125" style="126" customWidth="1"/>
    <col min="7431" max="7431" width="12.42578125" style="126" customWidth="1"/>
    <col min="7432" max="7432" width="19.85546875" style="126" customWidth="1"/>
    <col min="7433" max="7433" width="16" style="126" customWidth="1"/>
    <col min="7434" max="7435" width="6.140625" style="126" customWidth="1"/>
    <col min="7436" max="7436" width="7.7109375" style="126" customWidth="1"/>
    <col min="7437" max="7437" width="11" style="126" customWidth="1"/>
    <col min="7438" max="7438" width="25.85546875" style="126" customWidth="1"/>
    <col min="7439" max="7439" width="18.42578125" style="126" customWidth="1"/>
    <col min="7440" max="7451" width="6.7109375" style="126"/>
    <col min="7452" max="7452" width="14.140625" style="126" customWidth="1"/>
    <col min="7453" max="7680" width="6.7109375" style="126"/>
    <col min="7681" max="7681" width="3.7109375" style="126" customWidth="1"/>
    <col min="7682" max="7682" width="5" style="126" customWidth="1"/>
    <col min="7683" max="7685" width="4.7109375" style="126" customWidth="1"/>
    <col min="7686" max="7686" width="14.5703125" style="126" customWidth="1"/>
    <col min="7687" max="7687" width="12.42578125" style="126" customWidth="1"/>
    <col min="7688" max="7688" width="19.85546875" style="126" customWidth="1"/>
    <col min="7689" max="7689" width="16" style="126" customWidth="1"/>
    <col min="7690" max="7691" width="6.140625" style="126" customWidth="1"/>
    <col min="7692" max="7692" width="7.7109375" style="126" customWidth="1"/>
    <col min="7693" max="7693" width="11" style="126" customWidth="1"/>
    <col min="7694" max="7694" width="25.85546875" style="126" customWidth="1"/>
    <col min="7695" max="7695" width="18.42578125" style="126" customWidth="1"/>
    <col min="7696" max="7707" width="6.7109375" style="126"/>
    <col min="7708" max="7708" width="14.140625" style="126" customWidth="1"/>
    <col min="7709" max="7936" width="6.7109375" style="126"/>
    <col min="7937" max="7937" width="3.7109375" style="126" customWidth="1"/>
    <col min="7938" max="7938" width="5" style="126" customWidth="1"/>
    <col min="7939" max="7941" width="4.7109375" style="126" customWidth="1"/>
    <col min="7942" max="7942" width="14.5703125" style="126" customWidth="1"/>
    <col min="7943" max="7943" width="12.42578125" style="126" customWidth="1"/>
    <col min="7944" max="7944" width="19.85546875" style="126" customWidth="1"/>
    <col min="7945" max="7945" width="16" style="126" customWidth="1"/>
    <col min="7946" max="7947" width="6.140625" style="126" customWidth="1"/>
    <col min="7948" max="7948" width="7.7109375" style="126" customWidth="1"/>
    <col min="7949" max="7949" width="11" style="126" customWidth="1"/>
    <col min="7950" max="7950" width="25.85546875" style="126" customWidth="1"/>
    <col min="7951" max="7951" width="18.42578125" style="126" customWidth="1"/>
    <col min="7952" max="7963" width="6.7109375" style="126"/>
    <col min="7964" max="7964" width="14.140625" style="126" customWidth="1"/>
    <col min="7965" max="8192" width="6.7109375" style="126"/>
    <col min="8193" max="8193" width="3.7109375" style="126" customWidth="1"/>
    <col min="8194" max="8194" width="5" style="126" customWidth="1"/>
    <col min="8195" max="8197" width="4.7109375" style="126" customWidth="1"/>
    <col min="8198" max="8198" width="14.5703125" style="126" customWidth="1"/>
    <col min="8199" max="8199" width="12.42578125" style="126" customWidth="1"/>
    <col min="8200" max="8200" width="19.85546875" style="126" customWidth="1"/>
    <col min="8201" max="8201" width="16" style="126" customWidth="1"/>
    <col min="8202" max="8203" width="6.140625" style="126" customWidth="1"/>
    <col min="8204" max="8204" width="7.7109375" style="126" customWidth="1"/>
    <col min="8205" max="8205" width="11" style="126" customWidth="1"/>
    <col min="8206" max="8206" width="25.85546875" style="126" customWidth="1"/>
    <col min="8207" max="8207" width="18.42578125" style="126" customWidth="1"/>
    <col min="8208" max="8219" width="6.7109375" style="126"/>
    <col min="8220" max="8220" width="14.140625" style="126" customWidth="1"/>
    <col min="8221" max="8448" width="6.7109375" style="126"/>
    <col min="8449" max="8449" width="3.7109375" style="126" customWidth="1"/>
    <col min="8450" max="8450" width="5" style="126" customWidth="1"/>
    <col min="8451" max="8453" width="4.7109375" style="126" customWidth="1"/>
    <col min="8454" max="8454" width="14.5703125" style="126" customWidth="1"/>
    <col min="8455" max="8455" width="12.42578125" style="126" customWidth="1"/>
    <col min="8456" max="8456" width="19.85546875" style="126" customWidth="1"/>
    <col min="8457" max="8457" width="16" style="126" customWidth="1"/>
    <col min="8458" max="8459" width="6.140625" style="126" customWidth="1"/>
    <col min="8460" max="8460" width="7.7109375" style="126" customWidth="1"/>
    <col min="8461" max="8461" width="11" style="126" customWidth="1"/>
    <col min="8462" max="8462" width="25.85546875" style="126" customWidth="1"/>
    <col min="8463" max="8463" width="18.42578125" style="126" customWidth="1"/>
    <col min="8464" max="8475" width="6.7109375" style="126"/>
    <col min="8476" max="8476" width="14.140625" style="126" customWidth="1"/>
    <col min="8477" max="8704" width="6.7109375" style="126"/>
    <col min="8705" max="8705" width="3.7109375" style="126" customWidth="1"/>
    <col min="8706" max="8706" width="5" style="126" customWidth="1"/>
    <col min="8707" max="8709" width="4.7109375" style="126" customWidth="1"/>
    <col min="8710" max="8710" width="14.5703125" style="126" customWidth="1"/>
    <col min="8711" max="8711" width="12.42578125" style="126" customWidth="1"/>
    <col min="8712" max="8712" width="19.85546875" style="126" customWidth="1"/>
    <col min="8713" max="8713" width="16" style="126" customWidth="1"/>
    <col min="8714" max="8715" width="6.140625" style="126" customWidth="1"/>
    <col min="8716" max="8716" width="7.7109375" style="126" customWidth="1"/>
    <col min="8717" max="8717" width="11" style="126" customWidth="1"/>
    <col min="8718" max="8718" width="25.85546875" style="126" customWidth="1"/>
    <col min="8719" max="8719" width="18.42578125" style="126" customWidth="1"/>
    <col min="8720" max="8731" width="6.7109375" style="126"/>
    <col min="8732" max="8732" width="14.140625" style="126" customWidth="1"/>
    <col min="8733" max="8960" width="6.7109375" style="126"/>
    <col min="8961" max="8961" width="3.7109375" style="126" customWidth="1"/>
    <col min="8962" max="8962" width="5" style="126" customWidth="1"/>
    <col min="8963" max="8965" width="4.7109375" style="126" customWidth="1"/>
    <col min="8966" max="8966" width="14.5703125" style="126" customWidth="1"/>
    <col min="8967" max="8967" width="12.42578125" style="126" customWidth="1"/>
    <col min="8968" max="8968" width="19.85546875" style="126" customWidth="1"/>
    <col min="8969" max="8969" width="16" style="126" customWidth="1"/>
    <col min="8970" max="8971" width="6.140625" style="126" customWidth="1"/>
    <col min="8972" max="8972" width="7.7109375" style="126" customWidth="1"/>
    <col min="8973" max="8973" width="11" style="126" customWidth="1"/>
    <col min="8974" max="8974" width="25.85546875" style="126" customWidth="1"/>
    <col min="8975" max="8975" width="18.42578125" style="126" customWidth="1"/>
    <col min="8976" max="8987" width="6.7109375" style="126"/>
    <col min="8988" max="8988" width="14.140625" style="126" customWidth="1"/>
    <col min="8989" max="9216" width="6.7109375" style="126"/>
    <col min="9217" max="9217" width="3.7109375" style="126" customWidth="1"/>
    <col min="9218" max="9218" width="5" style="126" customWidth="1"/>
    <col min="9219" max="9221" width="4.7109375" style="126" customWidth="1"/>
    <col min="9222" max="9222" width="14.5703125" style="126" customWidth="1"/>
    <col min="9223" max="9223" width="12.42578125" style="126" customWidth="1"/>
    <col min="9224" max="9224" width="19.85546875" style="126" customWidth="1"/>
    <col min="9225" max="9225" width="16" style="126" customWidth="1"/>
    <col min="9226" max="9227" width="6.140625" style="126" customWidth="1"/>
    <col min="9228" max="9228" width="7.7109375" style="126" customWidth="1"/>
    <col min="9229" max="9229" width="11" style="126" customWidth="1"/>
    <col min="9230" max="9230" width="25.85546875" style="126" customWidth="1"/>
    <col min="9231" max="9231" width="18.42578125" style="126" customWidth="1"/>
    <col min="9232" max="9243" width="6.7109375" style="126"/>
    <col min="9244" max="9244" width="14.140625" style="126" customWidth="1"/>
    <col min="9245" max="9472" width="6.7109375" style="126"/>
    <col min="9473" max="9473" width="3.7109375" style="126" customWidth="1"/>
    <col min="9474" max="9474" width="5" style="126" customWidth="1"/>
    <col min="9475" max="9477" width="4.7109375" style="126" customWidth="1"/>
    <col min="9478" max="9478" width="14.5703125" style="126" customWidth="1"/>
    <col min="9479" max="9479" width="12.42578125" style="126" customWidth="1"/>
    <col min="9480" max="9480" width="19.85546875" style="126" customWidth="1"/>
    <col min="9481" max="9481" width="16" style="126" customWidth="1"/>
    <col min="9482" max="9483" width="6.140625" style="126" customWidth="1"/>
    <col min="9484" max="9484" width="7.7109375" style="126" customWidth="1"/>
    <col min="9485" max="9485" width="11" style="126" customWidth="1"/>
    <col min="9486" max="9486" width="25.85546875" style="126" customWidth="1"/>
    <col min="9487" max="9487" width="18.42578125" style="126" customWidth="1"/>
    <col min="9488" max="9499" width="6.7109375" style="126"/>
    <col min="9500" max="9500" width="14.140625" style="126" customWidth="1"/>
    <col min="9501" max="9728" width="6.7109375" style="126"/>
    <col min="9729" max="9729" width="3.7109375" style="126" customWidth="1"/>
    <col min="9730" max="9730" width="5" style="126" customWidth="1"/>
    <col min="9731" max="9733" width="4.7109375" style="126" customWidth="1"/>
    <col min="9734" max="9734" width="14.5703125" style="126" customWidth="1"/>
    <col min="9735" max="9735" width="12.42578125" style="126" customWidth="1"/>
    <col min="9736" max="9736" width="19.85546875" style="126" customWidth="1"/>
    <col min="9737" max="9737" width="16" style="126" customWidth="1"/>
    <col min="9738" max="9739" width="6.140625" style="126" customWidth="1"/>
    <col min="9740" max="9740" width="7.7109375" style="126" customWidth="1"/>
    <col min="9741" max="9741" width="11" style="126" customWidth="1"/>
    <col min="9742" max="9742" width="25.85546875" style="126" customWidth="1"/>
    <col min="9743" max="9743" width="18.42578125" style="126" customWidth="1"/>
    <col min="9744" max="9755" width="6.7109375" style="126"/>
    <col min="9756" max="9756" width="14.140625" style="126" customWidth="1"/>
    <col min="9757" max="9984" width="6.7109375" style="126"/>
    <col min="9985" max="9985" width="3.7109375" style="126" customWidth="1"/>
    <col min="9986" max="9986" width="5" style="126" customWidth="1"/>
    <col min="9987" max="9989" width="4.7109375" style="126" customWidth="1"/>
    <col min="9990" max="9990" width="14.5703125" style="126" customWidth="1"/>
    <col min="9991" max="9991" width="12.42578125" style="126" customWidth="1"/>
    <col min="9992" max="9992" width="19.85546875" style="126" customWidth="1"/>
    <col min="9993" max="9993" width="16" style="126" customWidth="1"/>
    <col min="9994" max="9995" width="6.140625" style="126" customWidth="1"/>
    <col min="9996" max="9996" width="7.7109375" style="126" customWidth="1"/>
    <col min="9997" max="9997" width="11" style="126" customWidth="1"/>
    <col min="9998" max="9998" width="25.85546875" style="126" customWidth="1"/>
    <col min="9999" max="9999" width="18.42578125" style="126" customWidth="1"/>
    <col min="10000" max="10011" width="6.7109375" style="126"/>
    <col min="10012" max="10012" width="14.140625" style="126" customWidth="1"/>
    <col min="10013" max="10240" width="6.7109375" style="126"/>
    <col min="10241" max="10241" width="3.7109375" style="126" customWidth="1"/>
    <col min="10242" max="10242" width="5" style="126" customWidth="1"/>
    <col min="10243" max="10245" width="4.7109375" style="126" customWidth="1"/>
    <col min="10246" max="10246" width="14.5703125" style="126" customWidth="1"/>
    <col min="10247" max="10247" width="12.42578125" style="126" customWidth="1"/>
    <col min="10248" max="10248" width="19.85546875" style="126" customWidth="1"/>
    <col min="10249" max="10249" width="16" style="126" customWidth="1"/>
    <col min="10250" max="10251" width="6.140625" style="126" customWidth="1"/>
    <col min="10252" max="10252" width="7.7109375" style="126" customWidth="1"/>
    <col min="10253" max="10253" width="11" style="126" customWidth="1"/>
    <col min="10254" max="10254" width="25.85546875" style="126" customWidth="1"/>
    <col min="10255" max="10255" width="18.42578125" style="126" customWidth="1"/>
    <col min="10256" max="10267" width="6.7109375" style="126"/>
    <col min="10268" max="10268" width="14.140625" style="126" customWidth="1"/>
    <col min="10269" max="10496" width="6.7109375" style="126"/>
    <col min="10497" max="10497" width="3.7109375" style="126" customWidth="1"/>
    <col min="10498" max="10498" width="5" style="126" customWidth="1"/>
    <col min="10499" max="10501" width="4.7109375" style="126" customWidth="1"/>
    <col min="10502" max="10502" width="14.5703125" style="126" customWidth="1"/>
    <col min="10503" max="10503" width="12.42578125" style="126" customWidth="1"/>
    <col min="10504" max="10504" width="19.85546875" style="126" customWidth="1"/>
    <col min="10505" max="10505" width="16" style="126" customWidth="1"/>
    <col min="10506" max="10507" width="6.140625" style="126" customWidth="1"/>
    <col min="10508" max="10508" width="7.7109375" style="126" customWidth="1"/>
    <col min="10509" max="10509" width="11" style="126" customWidth="1"/>
    <col min="10510" max="10510" width="25.85546875" style="126" customWidth="1"/>
    <col min="10511" max="10511" width="18.42578125" style="126" customWidth="1"/>
    <col min="10512" max="10523" width="6.7109375" style="126"/>
    <col min="10524" max="10524" width="14.140625" style="126" customWidth="1"/>
    <col min="10525" max="10752" width="6.7109375" style="126"/>
    <col min="10753" max="10753" width="3.7109375" style="126" customWidth="1"/>
    <col min="10754" max="10754" width="5" style="126" customWidth="1"/>
    <col min="10755" max="10757" width="4.7109375" style="126" customWidth="1"/>
    <col min="10758" max="10758" width="14.5703125" style="126" customWidth="1"/>
    <col min="10759" max="10759" width="12.42578125" style="126" customWidth="1"/>
    <col min="10760" max="10760" width="19.85546875" style="126" customWidth="1"/>
    <col min="10761" max="10761" width="16" style="126" customWidth="1"/>
    <col min="10762" max="10763" width="6.140625" style="126" customWidth="1"/>
    <col min="10764" max="10764" width="7.7109375" style="126" customWidth="1"/>
    <col min="10765" max="10765" width="11" style="126" customWidth="1"/>
    <col min="10766" max="10766" width="25.85546875" style="126" customWidth="1"/>
    <col min="10767" max="10767" width="18.42578125" style="126" customWidth="1"/>
    <col min="10768" max="10779" width="6.7109375" style="126"/>
    <col min="10780" max="10780" width="14.140625" style="126" customWidth="1"/>
    <col min="10781" max="11008" width="6.7109375" style="126"/>
    <col min="11009" max="11009" width="3.7109375" style="126" customWidth="1"/>
    <col min="11010" max="11010" width="5" style="126" customWidth="1"/>
    <col min="11011" max="11013" width="4.7109375" style="126" customWidth="1"/>
    <col min="11014" max="11014" width="14.5703125" style="126" customWidth="1"/>
    <col min="11015" max="11015" width="12.42578125" style="126" customWidth="1"/>
    <col min="11016" max="11016" width="19.85546875" style="126" customWidth="1"/>
    <col min="11017" max="11017" width="16" style="126" customWidth="1"/>
    <col min="11018" max="11019" width="6.140625" style="126" customWidth="1"/>
    <col min="11020" max="11020" width="7.7109375" style="126" customWidth="1"/>
    <col min="11021" max="11021" width="11" style="126" customWidth="1"/>
    <col min="11022" max="11022" width="25.85546875" style="126" customWidth="1"/>
    <col min="11023" max="11023" width="18.42578125" style="126" customWidth="1"/>
    <col min="11024" max="11035" width="6.7109375" style="126"/>
    <col min="11036" max="11036" width="14.140625" style="126" customWidth="1"/>
    <col min="11037" max="11264" width="6.7109375" style="126"/>
    <col min="11265" max="11265" width="3.7109375" style="126" customWidth="1"/>
    <col min="11266" max="11266" width="5" style="126" customWidth="1"/>
    <col min="11267" max="11269" width="4.7109375" style="126" customWidth="1"/>
    <col min="11270" max="11270" width="14.5703125" style="126" customWidth="1"/>
    <col min="11271" max="11271" width="12.42578125" style="126" customWidth="1"/>
    <col min="11272" max="11272" width="19.85546875" style="126" customWidth="1"/>
    <col min="11273" max="11273" width="16" style="126" customWidth="1"/>
    <col min="11274" max="11275" width="6.140625" style="126" customWidth="1"/>
    <col min="11276" max="11276" width="7.7109375" style="126" customWidth="1"/>
    <col min="11277" max="11277" width="11" style="126" customWidth="1"/>
    <col min="11278" max="11278" width="25.85546875" style="126" customWidth="1"/>
    <col min="11279" max="11279" width="18.42578125" style="126" customWidth="1"/>
    <col min="11280" max="11291" width="6.7109375" style="126"/>
    <col min="11292" max="11292" width="14.140625" style="126" customWidth="1"/>
    <col min="11293" max="11520" width="6.7109375" style="126"/>
    <col min="11521" max="11521" width="3.7109375" style="126" customWidth="1"/>
    <col min="11522" max="11522" width="5" style="126" customWidth="1"/>
    <col min="11523" max="11525" width="4.7109375" style="126" customWidth="1"/>
    <col min="11526" max="11526" width="14.5703125" style="126" customWidth="1"/>
    <col min="11527" max="11527" width="12.42578125" style="126" customWidth="1"/>
    <col min="11528" max="11528" width="19.85546875" style="126" customWidth="1"/>
    <col min="11529" max="11529" width="16" style="126" customWidth="1"/>
    <col min="11530" max="11531" width="6.140625" style="126" customWidth="1"/>
    <col min="11532" max="11532" width="7.7109375" style="126" customWidth="1"/>
    <col min="11533" max="11533" width="11" style="126" customWidth="1"/>
    <col min="11534" max="11534" width="25.85546875" style="126" customWidth="1"/>
    <col min="11535" max="11535" width="18.42578125" style="126" customWidth="1"/>
    <col min="11536" max="11547" width="6.7109375" style="126"/>
    <col min="11548" max="11548" width="14.140625" style="126" customWidth="1"/>
    <col min="11549" max="11776" width="6.7109375" style="126"/>
    <col min="11777" max="11777" width="3.7109375" style="126" customWidth="1"/>
    <col min="11778" max="11778" width="5" style="126" customWidth="1"/>
    <col min="11779" max="11781" width="4.7109375" style="126" customWidth="1"/>
    <col min="11782" max="11782" width="14.5703125" style="126" customWidth="1"/>
    <col min="11783" max="11783" width="12.42578125" style="126" customWidth="1"/>
    <col min="11784" max="11784" width="19.85546875" style="126" customWidth="1"/>
    <col min="11785" max="11785" width="16" style="126" customWidth="1"/>
    <col min="11786" max="11787" width="6.140625" style="126" customWidth="1"/>
    <col min="11788" max="11788" width="7.7109375" style="126" customWidth="1"/>
    <col min="11789" max="11789" width="11" style="126" customWidth="1"/>
    <col min="11790" max="11790" width="25.85546875" style="126" customWidth="1"/>
    <col min="11791" max="11791" width="18.42578125" style="126" customWidth="1"/>
    <col min="11792" max="11803" width="6.7109375" style="126"/>
    <col min="11804" max="11804" width="14.140625" style="126" customWidth="1"/>
    <col min="11805" max="12032" width="6.7109375" style="126"/>
    <col min="12033" max="12033" width="3.7109375" style="126" customWidth="1"/>
    <col min="12034" max="12034" width="5" style="126" customWidth="1"/>
    <col min="12035" max="12037" width="4.7109375" style="126" customWidth="1"/>
    <col min="12038" max="12038" width="14.5703125" style="126" customWidth="1"/>
    <col min="12039" max="12039" width="12.42578125" style="126" customWidth="1"/>
    <col min="12040" max="12040" width="19.85546875" style="126" customWidth="1"/>
    <col min="12041" max="12041" width="16" style="126" customWidth="1"/>
    <col min="12042" max="12043" width="6.140625" style="126" customWidth="1"/>
    <col min="12044" max="12044" width="7.7109375" style="126" customWidth="1"/>
    <col min="12045" max="12045" width="11" style="126" customWidth="1"/>
    <col min="12046" max="12046" width="25.85546875" style="126" customWidth="1"/>
    <col min="12047" max="12047" width="18.42578125" style="126" customWidth="1"/>
    <col min="12048" max="12059" width="6.7109375" style="126"/>
    <col min="12060" max="12060" width="14.140625" style="126" customWidth="1"/>
    <col min="12061" max="12288" width="6.7109375" style="126"/>
    <col min="12289" max="12289" width="3.7109375" style="126" customWidth="1"/>
    <col min="12290" max="12290" width="5" style="126" customWidth="1"/>
    <col min="12291" max="12293" width="4.7109375" style="126" customWidth="1"/>
    <col min="12294" max="12294" width="14.5703125" style="126" customWidth="1"/>
    <col min="12295" max="12295" width="12.42578125" style="126" customWidth="1"/>
    <col min="12296" max="12296" width="19.85546875" style="126" customWidth="1"/>
    <col min="12297" max="12297" width="16" style="126" customWidth="1"/>
    <col min="12298" max="12299" width="6.140625" style="126" customWidth="1"/>
    <col min="12300" max="12300" width="7.7109375" style="126" customWidth="1"/>
    <col min="12301" max="12301" width="11" style="126" customWidth="1"/>
    <col min="12302" max="12302" width="25.85546875" style="126" customWidth="1"/>
    <col min="12303" max="12303" width="18.42578125" style="126" customWidth="1"/>
    <col min="12304" max="12315" width="6.7109375" style="126"/>
    <col min="12316" max="12316" width="14.140625" style="126" customWidth="1"/>
    <col min="12317" max="12544" width="6.7109375" style="126"/>
    <col min="12545" max="12545" width="3.7109375" style="126" customWidth="1"/>
    <col min="12546" max="12546" width="5" style="126" customWidth="1"/>
    <col min="12547" max="12549" width="4.7109375" style="126" customWidth="1"/>
    <col min="12550" max="12550" width="14.5703125" style="126" customWidth="1"/>
    <col min="12551" max="12551" width="12.42578125" style="126" customWidth="1"/>
    <col min="12552" max="12552" width="19.85546875" style="126" customWidth="1"/>
    <col min="12553" max="12553" width="16" style="126" customWidth="1"/>
    <col min="12554" max="12555" width="6.140625" style="126" customWidth="1"/>
    <col min="12556" max="12556" width="7.7109375" style="126" customWidth="1"/>
    <col min="12557" max="12557" width="11" style="126" customWidth="1"/>
    <col min="12558" max="12558" width="25.85546875" style="126" customWidth="1"/>
    <col min="12559" max="12559" width="18.42578125" style="126" customWidth="1"/>
    <col min="12560" max="12571" width="6.7109375" style="126"/>
    <col min="12572" max="12572" width="14.140625" style="126" customWidth="1"/>
    <col min="12573" max="12800" width="6.7109375" style="126"/>
    <col min="12801" max="12801" width="3.7109375" style="126" customWidth="1"/>
    <col min="12802" max="12802" width="5" style="126" customWidth="1"/>
    <col min="12803" max="12805" width="4.7109375" style="126" customWidth="1"/>
    <col min="12806" max="12806" width="14.5703125" style="126" customWidth="1"/>
    <col min="12807" max="12807" width="12.42578125" style="126" customWidth="1"/>
    <col min="12808" max="12808" width="19.85546875" style="126" customWidth="1"/>
    <col min="12809" max="12809" width="16" style="126" customWidth="1"/>
    <col min="12810" max="12811" width="6.140625" style="126" customWidth="1"/>
    <col min="12812" max="12812" width="7.7109375" style="126" customWidth="1"/>
    <col min="12813" max="12813" width="11" style="126" customWidth="1"/>
    <col min="12814" max="12814" width="25.85546875" style="126" customWidth="1"/>
    <col min="12815" max="12815" width="18.42578125" style="126" customWidth="1"/>
    <col min="12816" max="12827" width="6.7109375" style="126"/>
    <col min="12828" max="12828" width="14.140625" style="126" customWidth="1"/>
    <col min="12829" max="13056" width="6.7109375" style="126"/>
    <col min="13057" max="13057" width="3.7109375" style="126" customWidth="1"/>
    <col min="13058" max="13058" width="5" style="126" customWidth="1"/>
    <col min="13059" max="13061" width="4.7109375" style="126" customWidth="1"/>
    <col min="13062" max="13062" width="14.5703125" style="126" customWidth="1"/>
    <col min="13063" max="13063" width="12.42578125" style="126" customWidth="1"/>
    <col min="13064" max="13064" width="19.85546875" style="126" customWidth="1"/>
    <col min="13065" max="13065" width="16" style="126" customWidth="1"/>
    <col min="13066" max="13067" width="6.140625" style="126" customWidth="1"/>
    <col min="13068" max="13068" width="7.7109375" style="126" customWidth="1"/>
    <col min="13069" max="13069" width="11" style="126" customWidth="1"/>
    <col min="13070" max="13070" width="25.85546875" style="126" customWidth="1"/>
    <col min="13071" max="13071" width="18.42578125" style="126" customWidth="1"/>
    <col min="13072" max="13083" width="6.7109375" style="126"/>
    <col min="13084" max="13084" width="14.140625" style="126" customWidth="1"/>
    <col min="13085" max="13312" width="6.7109375" style="126"/>
    <col min="13313" max="13313" width="3.7109375" style="126" customWidth="1"/>
    <col min="13314" max="13314" width="5" style="126" customWidth="1"/>
    <col min="13315" max="13317" width="4.7109375" style="126" customWidth="1"/>
    <col min="13318" max="13318" width="14.5703125" style="126" customWidth="1"/>
    <col min="13319" max="13319" width="12.42578125" style="126" customWidth="1"/>
    <col min="13320" max="13320" width="19.85546875" style="126" customWidth="1"/>
    <col min="13321" max="13321" width="16" style="126" customWidth="1"/>
    <col min="13322" max="13323" width="6.140625" style="126" customWidth="1"/>
    <col min="13324" max="13324" width="7.7109375" style="126" customWidth="1"/>
    <col min="13325" max="13325" width="11" style="126" customWidth="1"/>
    <col min="13326" max="13326" width="25.85546875" style="126" customWidth="1"/>
    <col min="13327" max="13327" width="18.42578125" style="126" customWidth="1"/>
    <col min="13328" max="13339" width="6.7109375" style="126"/>
    <col min="13340" max="13340" width="14.140625" style="126" customWidth="1"/>
    <col min="13341" max="13568" width="6.7109375" style="126"/>
    <col min="13569" max="13569" width="3.7109375" style="126" customWidth="1"/>
    <col min="13570" max="13570" width="5" style="126" customWidth="1"/>
    <col min="13571" max="13573" width="4.7109375" style="126" customWidth="1"/>
    <col min="13574" max="13574" width="14.5703125" style="126" customWidth="1"/>
    <col min="13575" max="13575" width="12.42578125" style="126" customWidth="1"/>
    <col min="13576" max="13576" width="19.85546875" style="126" customWidth="1"/>
    <col min="13577" max="13577" width="16" style="126" customWidth="1"/>
    <col min="13578" max="13579" width="6.140625" style="126" customWidth="1"/>
    <col min="13580" max="13580" width="7.7109375" style="126" customWidth="1"/>
    <col min="13581" max="13581" width="11" style="126" customWidth="1"/>
    <col min="13582" max="13582" width="25.85546875" style="126" customWidth="1"/>
    <col min="13583" max="13583" width="18.42578125" style="126" customWidth="1"/>
    <col min="13584" max="13595" width="6.7109375" style="126"/>
    <col min="13596" max="13596" width="14.140625" style="126" customWidth="1"/>
    <col min="13597" max="13824" width="6.7109375" style="126"/>
    <col min="13825" max="13825" width="3.7109375" style="126" customWidth="1"/>
    <col min="13826" max="13826" width="5" style="126" customWidth="1"/>
    <col min="13827" max="13829" width="4.7109375" style="126" customWidth="1"/>
    <col min="13830" max="13830" width="14.5703125" style="126" customWidth="1"/>
    <col min="13831" max="13831" width="12.42578125" style="126" customWidth="1"/>
    <col min="13832" max="13832" width="19.85546875" style="126" customWidth="1"/>
    <col min="13833" max="13833" width="16" style="126" customWidth="1"/>
    <col min="13834" max="13835" width="6.140625" style="126" customWidth="1"/>
    <col min="13836" max="13836" width="7.7109375" style="126" customWidth="1"/>
    <col min="13837" max="13837" width="11" style="126" customWidth="1"/>
    <col min="13838" max="13838" width="25.85546875" style="126" customWidth="1"/>
    <col min="13839" max="13839" width="18.42578125" style="126" customWidth="1"/>
    <col min="13840" max="13851" width="6.7109375" style="126"/>
    <col min="13852" max="13852" width="14.140625" style="126" customWidth="1"/>
    <col min="13853" max="14080" width="6.7109375" style="126"/>
    <col min="14081" max="14081" width="3.7109375" style="126" customWidth="1"/>
    <col min="14082" max="14082" width="5" style="126" customWidth="1"/>
    <col min="14083" max="14085" width="4.7109375" style="126" customWidth="1"/>
    <col min="14086" max="14086" width="14.5703125" style="126" customWidth="1"/>
    <col min="14087" max="14087" width="12.42578125" style="126" customWidth="1"/>
    <col min="14088" max="14088" width="19.85546875" style="126" customWidth="1"/>
    <col min="14089" max="14089" width="16" style="126" customWidth="1"/>
    <col min="14090" max="14091" width="6.140625" style="126" customWidth="1"/>
    <col min="14092" max="14092" width="7.7109375" style="126" customWidth="1"/>
    <col min="14093" max="14093" width="11" style="126" customWidth="1"/>
    <col min="14094" max="14094" width="25.85546875" style="126" customWidth="1"/>
    <col min="14095" max="14095" width="18.42578125" style="126" customWidth="1"/>
    <col min="14096" max="14107" width="6.7109375" style="126"/>
    <col min="14108" max="14108" width="14.140625" style="126" customWidth="1"/>
    <col min="14109" max="14336" width="6.7109375" style="126"/>
    <col min="14337" max="14337" width="3.7109375" style="126" customWidth="1"/>
    <col min="14338" max="14338" width="5" style="126" customWidth="1"/>
    <col min="14339" max="14341" width="4.7109375" style="126" customWidth="1"/>
    <col min="14342" max="14342" width="14.5703125" style="126" customWidth="1"/>
    <col min="14343" max="14343" width="12.42578125" style="126" customWidth="1"/>
    <col min="14344" max="14344" width="19.85546875" style="126" customWidth="1"/>
    <col min="14345" max="14345" width="16" style="126" customWidth="1"/>
    <col min="14346" max="14347" width="6.140625" style="126" customWidth="1"/>
    <col min="14348" max="14348" width="7.7109375" style="126" customWidth="1"/>
    <col min="14349" max="14349" width="11" style="126" customWidth="1"/>
    <col min="14350" max="14350" width="25.85546875" style="126" customWidth="1"/>
    <col min="14351" max="14351" width="18.42578125" style="126" customWidth="1"/>
    <col min="14352" max="14363" width="6.7109375" style="126"/>
    <col min="14364" max="14364" width="14.140625" style="126" customWidth="1"/>
    <col min="14365" max="14592" width="6.7109375" style="126"/>
    <col min="14593" max="14593" width="3.7109375" style="126" customWidth="1"/>
    <col min="14594" max="14594" width="5" style="126" customWidth="1"/>
    <col min="14595" max="14597" width="4.7109375" style="126" customWidth="1"/>
    <col min="14598" max="14598" width="14.5703125" style="126" customWidth="1"/>
    <col min="14599" max="14599" width="12.42578125" style="126" customWidth="1"/>
    <col min="14600" max="14600" width="19.85546875" style="126" customWidth="1"/>
    <col min="14601" max="14601" width="16" style="126" customWidth="1"/>
    <col min="14602" max="14603" width="6.140625" style="126" customWidth="1"/>
    <col min="14604" max="14604" width="7.7109375" style="126" customWidth="1"/>
    <col min="14605" max="14605" width="11" style="126" customWidth="1"/>
    <col min="14606" max="14606" width="25.85546875" style="126" customWidth="1"/>
    <col min="14607" max="14607" width="18.42578125" style="126" customWidth="1"/>
    <col min="14608" max="14619" width="6.7109375" style="126"/>
    <col min="14620" max="14620" width="14.140625" style="126" customWidth="1"/>
    <col min="14621" max="14848" width="6.7109375" style="126"/>
    <col min="14849" max="14849" width="3.7109375" style="126" customWidth="1"/>
    <col min="14850" max="14850" width="5" style="126" customWidth="1"/>
    <col min="14851" max="14853" width="4.7109375" style="126" customWidth="1"/>
    <col min="14854" max="14854" width="14.5703125" style="126" customWidth="1"/>
    <col min="14855" max="14855" width="12.42578125" style="126" customWidth="1"/>
    <col min="14856" max="14856" width="19.85546875" style="126" customWidth="1"/>
    <col min="14857" max="14857" width="16" style="126" customWidth="1"/>
    <col min="14858" max="14859" width="6.140625" style="126" customWidth="1"/>
    <col min="14860" max="14860" width="7.7109375" style="126" customWidth="1"/>
    <col min="14861" max="14861" width="11" style="126" customWidth="1"/>
    <col min="14862" max="14862" width="25.85546875" style="126" customWidth="1"/>
    <col min="14863" max="14863" width="18.42578125" style="126" customWidth="1"/>
    <col min="14864" max="14875" width="6.7109375" style="126"/>
    <col min="14876" max="14876" width="14.140625" style="126" customWidth="1"/>
    <col min="14877" max="15104" width="6.7109375" style="126"/>
    <col min="15105" max="15105" width="3.7109375" style="126" customWidth="1"/>
    <col min="15106" max="15106" width="5" style="126" customWidth="1"/>
    <col min="15107" max="15109" width="4.7109375" style="126" customWidth="1"/>
    <col min="15110" max="15110" width="14.5703125" style="126" customWidth="1"/>
    <col min="15111" max="15111" width="12.42578125" style="126" customWidth="1"/>
    <col min="15112" max="15112" width="19.85546875" style="126" customWidth="1"/>
    <col min="15113" max="15113" width="16" style="126" customWidth="1"/>
    <col min="15114" max="15115" width="6.140625" style="126" customWidth="1"/>
    <col min="15116" max="15116" width="7.7109375" style="126" customWidth="1"/>
    <col min="15117" max="15117" width="11" style="126" customWidth="1"/>
    <col min="15118" max="15118" width="25.85546875" style="126" customWidth="1"/>
    <col min="15119" max="15119" width="18.42578125" style="126" customWidth="1"/>
    <col min="15120" max="15131" width="6.7109375" style="126"/>
    <col min="15132" max="15132" width="14.140625" style="126" customWidth="1"/>
    <col min="15133" max="15360" width="6.7109375" style="126"/>
    <col min="15361" max="15361" width="3.7109375" style="126" customWidth="1"/>
    <col min="15362" max="15362" width="5" style="126" customWidth="1"/>
    <col min="15363" max="15365" width="4.7109375" style="126" customWidth="1"/>
    <col min="15366" max="15366" width="14.5703125" style="126" customWidth="1"/>
    <col min="15367" max="15367" width="12.42578125" style="126" customWidth="1"/>
    <col min="15368" max="15368" width="19.85546875" style="126" customWidth="1"/>
    <col min="15369" max="15369" width="16" style="126" customWidth="1"/>
    <col min="15370" max="15371" width="6.140625" style="126" customWidth="1"/>
    <col min="15372" max="15372" width="7.7109375" style="126" customWidth="1"/>
    <col min="15373" max="15373" width="11" style="126" customWidth="1"/>
    <col min="15374" max="15374" width="25.85546875" style="126" customWidth="1"/>
    <col min="15375" max="15375" width="18.42578125" style="126" customWidth="1"/>
    <col min="15376" max="15387" width="6.7109375" style="126"/>
    <col min="15388" max="15388" width="14.140625" style="126" customWidth="1"/>
    <col min="15389" max="15616" width="6.7109375" style="126"/>
    <col min="15617" max="15617" width="3.7109375" style="126" customWidth="1"/>
    <col min="15618" max="15618" width="5" style="126" customWidth="1"/>
    <col min="15619" max="15621" width="4.7109375" style="126" customWidth="1"/>
    <col min="15622" max="15622" width="14.5703125" style="126" customWidth="1"/>
    <col min="15623" max="15623" width="12.42578125" style="126" customWidth="1"/>
    <col min="15624" max="15624" width="19.85546875" style="126" customWidth="1"/>
    <col min="15625" max="15625" width="16" style="126" customWidth="1"/>
    <col min="15626" max="15627" width="6.140625" style="126" customWidth="1"/>
    <col min="15628" max="15628" width="7.7109375" style="126" customWidth="1"/>
    <col min="15629" max="15629" width="11" style="126" customWidth="1"/>
    <col min="15630" max="15630" width="25.85546875" style="126" customWidth="1"/>
    <col min="15631" max="15631" width="18.42578125" style="126" customWidth="1"/>
    <col min="15632" max="15643" width="6.7109375" style="126"/>
    <col min="15644" max="15644" width="14.140625" style="126" customWidth="1"/>
    <col min="15645" max="15872" width="6.7109375" style="126"/>
    <col min="15873" max="15873" width="3.7109375" style="126" customWidth="1"/>
    <col min="15874" max="15874" width="5" style="126" customWidth="1"/>
    <col min="15875" max="15877" width="4.7109375" style="126" customWidth="1"/>
    <col min="15878" max="15878" width="14.5703125" style="126" customWidth="1"/>
    <col min="15879" max="15879" width="12.42578125" style="126" customWidth="1"/>
    <col min="15880" max="15880" width="19.85546875" style="126" customWidth="1"/>
    <col min="15881" max="15881" width="16" style="126" customWidth="1"/>
    <col min="15882" max="15883" width="6.140625" style="126" customWidth="1"/>
    <col min="15884" max="15884" width="7.7109375" style="126" customWidth="1"/>
    <col min="15885" max="15885" width="11" style="126" customWidth="1"/>
    <col min="15886" max="15886" width="25.85546875" style="126" customWidth="1"/>
    <col min="15887" max="15887" width="18.42578125" style="126" customWidth="1"/>
    <col min="15888" max="15899" width="6.7109375" style="126"/>
    <col min="15900" max="15900" width="14.140625" style="126" customWidth="1"/>
    <col min="15901" max="16128" width="6.7109375" style="126"/>
    <col min="16129" max="16129" width="3.7109375" style="126" customWidth="1"/>
    <col min="16130" max="16130" width="5" style="126" customWidth="1"/>
    <col min="16131" max="16133" width="4.7109375" style="126" customWidth="1"/>
    <col min="16134" max="16134" width="14.5703125" style="126" customWidth="1"/>
    <col min="16135" max="16135" width="12.42578125" style="126" customWidth="1"/>
    <col min="16136" max="16136" width="19.85546875" style="126" customWidth="1"/>
    <col min="16137" max="16137" width="16" style="126" customWidth="1"/>
    <col min="16138" max="16139" width="6.140625" style="126" customWidth="1"/>
    <col min="16140" max="16140" width="7.7109375" style="126" customWidth="1"/>
    <col min="16141" max="16141" width="11" style="126" customWidth="1"/>
    <col min="16142" max="16142" width="25.85546875" style="126" customWidth="1"/>
    <col min="16143" max="16143" width="18.42578125" style="126" customWidth="1"/>
    <col min="16144" max="16155" width="6.7109375" style="126"/>
    <col min="16156" max="16156" width="14.140625" style="126" customWidth="1"/>
    <col min="16157" max="16384" width="6.7109375" style="126"/>
  </cols>
  <sheetData>
    <row r="1" spans="1:40" ht="62.25" customHeight="1" thickBot="1" x14ac:dyDescent="0.25">
      <c r="A1" s="397" t="s">
        <v>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row>
    <row r="2" spans="1:40" s="223" customFormat="1" ht="12.75" customHeight="1" x14ac:dyDescent="0.2">
      <c r="A2" s="600" t="s">
        <v>93</v>
      </c>
      <c r="B2" s="601"/>
      <c r="C2" s="601"/>
      <c r="D2" s="601"/>
      <c r="E2" s="601"/>
      <c r="F2" s="601"/>
      <c r="G2" s="601"/>
      <c r="H2" s="601"/>
      <c r="I2" s="601"/>
      <c r="J2" s="601"/>
      <c r="K2" s="601"/>
      <c r="L2" s="601"/>
      <c r="M2" s="601" t="s">
        <v>411</v>
      </c>
      <c r="N2" s="601"/>
      <c r="O2" s="601"/>
      <c r="P2" s="601"/>
      <c r="Q2" s="601"/>
      <c r="R2" s="601"/>
      <c r="S2" s="601"/>
      <c r="T2" s="601"/>
      <c r="U2" s="601"/>
      <c r="V2" s="601"/>
      <c r="W2" s="601"/>
      <c r="X2" s="601"/>
      <c r="Y2" s="601"/>
      <c r="Z2" s="601"/>
      <c r="AA2" s="601"/>
      <c r="AB2" s="601"/>
      <c r="AC2" s="601"/>
      <c r="AD2" s="601"/>
      <c r="AE2" s="343" t="s">
        <v>412</v>
      </c>
      <c r="AF2" s="344"/>
      <c r="AG2" s="344"/>
      <c r="AH2" s="344"/>
      <c r="AI2" s="344"/>
      <c r="AJ2" s="344"/>
      <c r="AK2" s="344"/>
      <c r="AL2" s="344"/>
      <c r="AM2" s="344"/>
      <c r="AN2" s="361"/>
    </row>
    <row r="3" spans="1:40" s="223" customFormat="1" ht="37.5" customHeight="1" thickBot="1" x14ac:dyDescent="0.25">
      <c r="A3" s="603" t="s">
        <v>413</v>
      </c>
      <c r="B3" s="604"/>
      <c r="C3" s="604"/>
      <c r="D3" s="604"/>
      <c r="E3" s="604"/>
      <c r="F3" s="604"/>
      <c r="G3" s="604"/>
      <c r="H3" s="604"/>
      <c r="I3" s="604"/>
      <c r="J3" s="604"/>
      <c r="K3" s="604"/>
      <c r="L3" s="605"/>
      <c r="M3" s="407" t="s">
        <v>414</v>
      </c>
      <c r="N3" s="407"/>
      <c r="O3" s="407"/>
      <c r="P3" s="407"/>
      <c r="Q3" s="407"/>
      <c r="R3" s="407"/>
      <c r="S3" s="407"/>
      <c r="T3" s="407"/>
      <c r="U3" s="407"/>
      <c r="V3" s="407"/>
      <c r="W3" s="407"/>
      <c r="X3" s="407"/>
      <c r="Y3" s="407"/>
      <c r="Z3" s="407"/>
      <c r="AA3" s="407"/>
      <c r="AB3" s="407"/>
      <c r="AC3" s="407"/>
      <c r="AD3" s="407"/>
      <c r="AE3" s="602"/>
      <c r="AF3" s="363"/>
      <c r="AG3" s="363"/>
      <c r="AH3" s="363"/>
      <c r="AI3" s="363"/>
      <c r="AJ3" s="363"/>
      <c r="AK3" s="363"/>
      <c r="AL3" s="363"/>
      <c r="AM3" s="363"/>
      <c r="AN3" s="364"/>
    </row>
    <row r="4" spans="1:40" ht="12.75" customHeight="1" x14ac:dyDescent="0.2">
      <c r="A4" s="427" t="s">
        <v>13</v>
      </c>
      <c r="B4" s="414"/>
      <c r="C4" s="414"/>
      <c r="D4" s="414"/>
      <c r="E4" s="414"/>
      <c r="F4" s="414"/>
      <c r="G4" s="414"/>
      <c r="H4" s="414"/>
      <c r="I4" s="414"/>
      <c r="J4" s="414"/>
      <c r="K4" s="414"/>
      <c r="L4" s="414"/>
      <c r="M4" s="414"/>
      <c r="N4" s="414"/>
      <c r="O4" s="414"/>
      <c r="P4" s="500" t="s">
        <v>24</v>
      </c>
      <c r="Q4" s="500"/>
      <c r="R4" s="500"/>
      <c r="S4" s="500"/>
      <c r="T4" s="500"/>
      <c r="U4" s="500"/>
      <c r="V4" s="500"/>
      <c r="W4" s="500"/>
      <c r="X4" s="500"/>
      <c r="Y4" s="500"/>
      <c r="Z4" s="500"/>
      <c r="AA4" s="500"/>
      <c r="AB4" s="501" t="s">
        <v>26</v>
      </c>
      <c r="AC4" s="502"/>
      <c r="AD4" s="502"/>
      <c r="AE4" s="502"/>
      <c r="AF4" s="502"/>
      <c r="AG4" s="502"/>
      <c r="AH4" s="502"/>
      <c r="AI4" s="502"/>
      <c r="AJ4" s="502"/>
      <c r="AK4" s="502"/>
      <c r="AL4" s="502"/>
      <c r="AM4" s="502"/>
      <c r="AN4" s="503"/>
    </row>
    <row r="5" spans="1:40" ht="27" customHeight="1" x14ac:dyDescent="0.2">
      <c r="A5" s="428" t="s">
        <v>14</v>
      </c>
      <c r="B5" s="331" t="s">
        <v>15</v>
      </c>
      <c r="C5" s="331"/>
      <c r="D5" s="331"/>
      <c r="E5" s="331"/>
      <c r="F5" s="330" t="s">
        <v>16</v>
      </c>
      <c r="G5" s="330" t="s">
        <v>18</v>
      </c>
      <c r="H5" s="330" t="s">
        <v>17</v>
      </c>
      <c r="I5" s="330" t="s">
        <v>22</v>
      </c>
      <c r="J5" s="330" t="s">
        <v>19</v>
      </c>
      <c r="K5" s="330" t="s">
        <v>20</v>
      </c>
      <c r="L5" s="330"/>
      <c r="M5" s="330" t="s">
        <v>21</v>
      </c>
      <c r="N5" s="330" t="s">
        <v>23</v>
      </c>
      <c r="O5" s="330" t="s">
        <v>25</v>
      </c>
      <c r="P5" s="486" t="s">
        <v>0</v>
      </c>
      <c r="Q5" s="486" t="s">
        <v>1</v>
      </c>
      <c r="R5" s="486" t="s">
        <v>2</v>
      </c>
      <c r="S5" s="486" t="s">
        <v>3</v>
      </c>
      <c r="T5" s="486" t="s">
        <v>4</v>
      </c>
      <c r="U5" s="486" t="s">
        <v>5</v>
      </c>
      <c r="V5" s="486" t="s">
        <v>6</v>
      </c>
      <c r="W5" s="486" t="s">
        <v>7</v>
      </c>
      <c r="X5" s="486" t="s">
        <v>8</v>
      </c>
      <c r="Y5" s="486" t="s">
        <v>9</v>
      </c>
      <c r="Z5" s="486" t="s">
        <v>10</v>
      </c>
      <c r="AA5" s="486" t="s">
        <v>11</v>
      </c>
      <c r="AB5" s="373" t="s">
        <v>98</v>
      </c>
      <c r="AC5" s="372" t="s">
        <v>0</v>
      </c>
      <c r="AD5" s="372" t="s">
        <v>1</v>
      </c>
      <c r="AE5" s="372" t="s">
        <v>2</v>
      </c>
      <c r="AF5" s="372" t="s">
        <v>3</v>
      </c>
      <c r="AG5" s="372" t="s">
        <v>4</v>
      </c>
      <c r="AH5" s="372" t="s">
        <v>5</v>
      </c>
      <c r="AI5" s="372" t="s">
        <v>6</v>
      </c>
      <c r="AJ5" s="372" t="s">
        <v>7</v>
      </c>
      <c r="AK5" s="372" t="s">
        <v>8</v>
      </c>
      <c r="AL5" s="372" t="s">
        <v>9</v>
      </c>
      <c r="AM5" s="372" t="s">
        <v>10</v>
      </c>
      <c r="AN5" s="479" t="s">
        <v>11</v>
      </c>
    </row>
    <row r="6" spans="1:40" ht="22.5" customHeight="1" x14ac:dyDescent="0.2">
      <c r="A6" s="428"/>
      <c r="B6" s="55">
        <v>1</v>
      </c>
      <c r="C6" s="55">
        <v>2</v>
      </c>
      <c r="D6" s="55">
        <v>3</v>
      </c>
      <c r="E6" s="55">
        <v>4</v>
      </c>
      <c r="F6" s="330"/>
      <c r="G6" s="330"/>
      <c r="H6" s="330"/>
      <c r="I6" s="330"/>
      <c r="J6" s="330"/>
      <c r="K6" s="55" t="s">
        <v>39</v>
      </c>
      <c r="L6" s="55" t="s">
        <v>38</v>
      </c>
      <c r="M6" s="330"/>
      <c r="N6" s="330"/>
      <c r="O6" s="330"/>
      <c r="P6" s="486"/>
      <c r="Q6" s="486"/>
      <c r="R6" s="486"/>
      <c r="S6" s="486"/>
      <c r="T6" s="486"/>
      <c r="U6" s="486"/>
      <c r="V6" s="486"/>
      <c r="W6" s="486"/>
      <c r="X6" s="486"/>
      <c r="Y6" s="486"/>
      <c r="Z6" s="486"/>
      <c r="AA6" s="486"/>
      <c r="AB6" s="374"/>
      <c r="AC6" s="372"/>
      <c r="AD6" s="372"/>
      <c r="AE6" s="372"/>
      <c r="AF6" s="372"/>
      <c r="AG6" s="372"/>
      <c r="AH6" s="372"/>
      <c r="AI6" s="372"/>
      <c r="AJ6" s="372"/>
      <c r="AK6" s="372"/>
      <c r="AL6" s="372"/>
      <c r="AM6" s="372"/>
      <c r="AN6" s="479"/>
    </row>
    <row r="7" spans="1:40" s="235" customFormat="1" ht="101.25" customHeight="1" thickBot="1" x14ac:dyDescent="0.3">
      <c r="A7" s="224"/>
      <c r="B7" s="225" t="s">
        <v>176</v>
      </c>
      <c r="C7" s="225"/>
      <c r="D7" s="225"/>
      <c r="E7" s="225"/>
      <c r="F7" s="226" t="s">
        <v>415</v>
      </c>
      <c r="G7" s="227" t="s">
        <v>416</v>
      </c>
      <c r="H7" s="227" t="s">
        <v>417</v>
      </c>
      <c r="I7" s="228" t="s">
        <v>418</v>
      </c>
      <c r="J7" s="229">
        <v>1</v>
      </c>
      <c r="K7" s="230">
        <v>0.45</v>
      </c>
      <c r="L7" s="229">
        <v>0.8</v>
      </c>
      <c r="M7" s="228" t="s">
        <v>46</v>
      </c>
      <c r="N7" s="228" t="s">
        <v>419</v>
      </c>
      <c r="O7" s="228" t="s">
        <v>420</v>
      </c>
      <c r="P7" s="231"/>
      <c r="Q7" s="231"/>
      <c r="R7" s="231" t="s">
        <v>421</v>
      </c>
      <c r="S7" s="231"/>
      <c r="T7" s="231"/>
      <c r="U7" s="231" t="s">
        <v>422</v>
      </c>
      <c r="V7" s="231"/>
      <c r="W7" s="231"/>
      <c r="X7" s="231">
        <v>0.3</v>
      </c>
      <c r="Y7" s="231"/>
      <c r="Z7" s="231"/>
      <c r="AA7" s="231" t="s">
        <v>423</v>
      </c>
      <c r="AB7" s="232"/>
      <c r="AC7" s="233"/>
      <c r="AD7" s="233"/>
      <c r="AE7" s="233"/>
      <c r="AF7" s="233"/>
      <c r="AG7" s="233"/>
      <c r="AH7" s="233"/>
      <c r="AI7" s="233"/>
      <c r="AJ7" s="233"/>
      <c r="AK7" s="233"/>
      <c r="AL7" s="233"/>
      <c r="AM7" s="233"/>
      <c r="AN7" s="234"/>
    </row>
    <row r="8" spans="1:40" ht="12.75" customHeight="1" thickBot="1" x14ac:dyDescent="0.25">
      <c r="A8" s="610" t="s">
        <v>27</v>
      </c>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2"/>
    </row>
    <row r="9" spans="1:40" ht="114" customHeight="1" x14ac:dyDescent="0.2">
      <c r="A9" s="606" t="s">
        <v>424</v>
      </c>
      <c r="B9" s="607"/>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8"/>
    </row>
    <row r="11" spans="1:40" ht="25.5" customHeight="1" x14ac:dyDescent="0.2">
      <c r="A11" s="609"/>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row>
  </sheetData>
  <mergeCells count="48">
    <mergeCell ref="A9:AN9"/>
    <mergeCell ref="A11:AN11"/>
    <mergeCell ref="AJ5:AJ6"/>
    <mergeCell ref="AK5:AK6"/>
    <mergeCell ref="AL5:AL6"/>
    <mergeCell ref="AM5:AM6"/>
    <mergeCell ref="AN5:AN6"/>
    <mergeCell ref="A8:AN8"/>
    <mergeCell ref="AD5:AD6"/>
    <mergeCell ref="AE5:AE6"/>
    <mergeCell ref="AF5:AF6"/>
    <mergeCell ref="AG5:AG6"/>
    <mergeCell ref="AH5:AH6"/>
    <mergeCell ref="AI5:AI6"/>
    <mergeCell ref="X5:X6"/>
    <mergeCell ref="Y5:Y6"/>
    <mergeCell ref="Z5:Z6"/>
    <mergeCell ref="AA5:AA6"/>
    <mergeCell ref="AB5:AB6"/>
    <mergeCell ref="AC5:AC6"/>
    <mergeCell ref="R5:R6"/>
    <mergeCell ref="S5:S6"/>
    <mergeCell ref="T5:T6"/>
    <mergeCell ref="U5:U6"/>
    <mergeCell ref="V5:V6"/>
    <mergeCell ref="W5:W6"/>
    <mergeCell ref="Q5:Q6"/>
    <mergeCell ref="A4:O4"/>
    <mergeCell ref="P4:AA4"/>
    <mergeCell ref="AB4:AN4"/>
    <mergeCell ref="A5:A6"/>
    <mergeCell ref="B5:E5"/>
    <mergeCell ref="F5:F6"/>
    <mergeCell ref="G5:G6"/>
    <mergeCell ref="H5:H6"/>
    <mergeCell ref="I5:I6"/>
    <mergeCell ref="J5:J6"/>
    <mergeCell ref="K5:L5"/>
    <mergeCell ref="M5:M6"/>
    <mergeCell ref="N5:N6"/>
    <mergeCell ref="O5:O6"/>
    <mergeCell ref="P5:P6"/>
    <mergeCell ref="A1:AN1"/>
    <mergeCell ref="A2:L2"/>
    <mergeCell ref="M2:AD2"/>
    <mergeCell ref="AE2:AN3"/>
    <mergeCell ref="A3:L3"/>
    <mergeCell ref="M3:AD3"/>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 xml:space="preserve">&amp;L&amp;"Arial,Normal"&amp;8FR.EM.012&amp;C&amp;"Arial,Normal"&amp;8                                                                                                            &amp;R&amp;"Arial,Normal"&amp;8Versión 06_15/02/2018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3"/>
  <sheetViews>
    <sheetView zoomScale="90" zoomScaleNormal="90" zoomScalePageLayoutView="55" workbookViewId="0">
      <selection activeCell="P13" sqref="P13"/>
    </sheetView>
  </sheetViews>
  <sheetFormatPr baseColWidth="10" defaultColWidth="6.7109375" defaultRowHeight="12.75" x14ac:dyDescent="0.2"/>
  <cols>
    <col min="1" max="1" width="3.7109375" style="1" customWidth="1"/>
    <col min="2" max="2" width="5" style="1" customWidth="1"/>
    <col min="3" max="5" width="4.7109375" style="1" customWidth="1"/>
    <col min="6" max="6" width="12.7109375" style="1" customWidth="1"/>
    <col min="7" max="7" width="13.85546875" style="1" customWidth="1"/>
    <col min="8" max="8" width="15.7109375" style="1" customWidth="1"/>
    <col min="9" max="9" width="13.7109375" style="1" customWidth="1"/>
    <col min="10" max="10" width="6.140625" style="1" customWidth="1"/>
    <col min="11" max="11" width="8" style="1" customWidth="1"/>
    <col min="12" max="12" width="7.7109375" style="1" customWidth="1"/>
    <col min="13" max="13" width="9.5703125" style="1" customWidth="1"/>
    <col min="14" max="14" width="21.42578125" style="1" customWidth="1"/>
    <col min="15" max="15" width="15.42578125" style="1" customWidth="1"/>
    <col min="16" max="26" width="6.7109375" style="1"/>
    <col min="27" max="27" width="12.42578125" style="1" bestFit="1" customWidth="1"/>
    <col min="28" max="28" width="16" style="1" customWidth="1"/>
    <col min="29" max="16384" width="6.7109375" style="1"/>
  </cols>
  <sheetData>
    <row r="1" spans="1:40" ht="80.099999999999994" customHeight="1" thickBot="1" x14ac:dyDescent="0.25">
      <c r="A1" s="397" t="s">
        <v>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row>
    <row r="2" spans="1:40" ht="12.75" customHeight="1" x14ac:dyDescent="0.2">
      <c r="A2" s="600" t="s">
        <v>93</v>
      </c>
      <c r="B2" s="601"/>
      <c r="C2" s="601"/>
      <c r="D2" s="601"/>
      <c r="E2" s="601"/>
      <c r="F2" s="601"/>
      <c r="G2" s="601"/>
      <c r="H2" s="601"/>
      <c r="I2" s="601"/>
      <c r="J2" s="601"/>
      <c r="K2" s="601"/>
      <c r="L2" s="601"/>
      <c r="M2" s="601" t="s">
        <v>425</v>
      </c>
      <c r="N2" s="601"/>
      <c r="O2" s="601"/>
      <c r="P2" s="601"/>
      <c r="Q2" s="601"/>
      <c r="R2" s="601"/>
      <c r="S2" s="601"/>
      <c r="T2" s="601"/>
      <c r="U2" s="601"/>
      <c r="V2" s="601"/>
      <c r="W2" s="601"/>
      <c r="X2" s="601"/>
      <c r="Y2" s="601"/>
      <c r="Z2" s="601"/>
      <c r="AA2" s="601"/>
      <c r="AB2" s="601"/>
      <c r="AC2" s="601"/>
      <c r="AD2" s="601"/>
      <c r="AE2" s="343" t="s">
        <v>426</v>
      </c>
      <c r="AF2" s="344"/>
      <c r="AG2" s="344"/>
      <c r="AH2" s="344"/>
      <c r="AI2" s="344"/>
      <c r="AJ2" s="344"/>
      <c r="AK2" s="344"/>
      <c r="AL2" s="344"/>
      <c r="AM2" s="344"/>
      <c r="AN2" s="361"/>
    </row>
    <row r="3" spans="1:40" ht="34.5" customHeight="1" thickBot="1" x14ac:dyDescent="0.25">
      <c r="A3" s="603" t="s">
        <v>427</v>
      </c>
      <c r="B3" s="604"/>
      <c r="C3" s="604"/>
      <c r="D3" s="604"/>
      <c r="E3" s="604"/>
      <c r="F3" s="604"/>
      <c r="G3" s="604"/>
      <c r="H3" s="604"/>
      <c r="I3" s="604"/>
      <c r="J3" s="604"/>
      <c r="K3" s="604"/>
      <c r="L3" s="605"/>
      <c r="M3" s="407" t="s">
        <v>428</v>
      </c>
      <c r="N3" s="407"/>
      <c r="O3" s="407"/>
      <c r="P3" s="407"/>
      <c r="Q3" s="407"/>
      <c r="R3" s="407"/>
      <c r="S3" s="407"/>
      <c r="T3" s="407"/>
      <c r="U3" s="407"/>
      <c r="V3" s="407"/>
      <c r="W3" s="407"/>
      <c r="X3" s="407"/>
      <c r="Y3" s="407"/>
      <c r="Z3" s="407"/>
      <c r="AA3" s="407"/>
      <c r="AB3" s="407"/>
      <c r="AC3" s="407"/>
      <c r="AD3" s="407"/>
      <c r="AE3" s="602"/>
      <c r="AF3" s="363"/>
      <c r="AG3" s="363"/>
      <c r="AH3" s="363"/>
      <c r="AI3" s="363"/>
      <c r="AJ3" s="363"/>
      <c r="AK3" s="363"/>
      <c r="AL3" s="363"/>
      <c r="AM3" s="363"/>
      <c r="AN3" s="364"/>
    </row>
    <row r="4" spans="1:40" ht="12.75" customHeight="1" x14ac:dyDescent="0.2">
      <c r="A4" s="427" t="s">
        <v>13</v>
      </c>
      <c r="B4" s="414"/>
      <c r="C4" s="414"/>
      <c r="D4" s="414"/>
      <c r="E4" s="414"/>
      <c r="F4" s="414"/>
      <c r="G4" s="414"/>
      <c r="H4" s="414"/>
      <c r="I4" s="414"/>
      <c r="J4" s="414"/>
      <c r="K4" s="414"/>
      <c r="L4" s="414"/>
      <c r="M4" s="414"/>
      <c r="N4" s="414"/>
      <c r="O4" s="414"/>
      <c r="P4" s="500" t="s">
        <v>24</v>
      </c>
      <c r="Q4" s="500"/>
      <c r="R4" s="500"/>
      <c r="S4" s="500"/>
      <c r="T4" s="500"/>
      <c r="U4" s="500"/>
      <c r="V4" s="500"/>
      <c r="W4" s="500"/>
      <c r="X4" s="500"/>
      <c r="Y4" s="500"/>
      <c r="Z4" s="500"/>
      <c r="AA4" s="500"/>
      <c r="AB4" s="501" t="s">
        <v>26</v>
      </c>
      <c r="AC4" s="502"/>
      <c r="AD4" s="502"/>
      <c r="AE4" s="502"/>
      <c r="AF4" s="502"/>
      <c r="AG4" s="502"/>
      <c r="AH4" s="502"/>
      <c r="AI4" s="502"/>
      <c r="AJ4" s="502"/>
      <c r="AK4" s="502"/>
      <c r="AL4" s="502"/>
      <c r="AM4" s="502"/>
      <c r="AN4" s="503"/>
    </row>
    <row r="5" spans="1:40" ht="27" customHeight="1" x14ac:dyDescent="0.2">
      <c r="A5" s="428" t="s">
        <v>14</v>
      </c>
      <c r="B5" s="331" t="s">
        <v>15</v>
      </c>
      <c r="C5" s="331"/>
      <c r="D5" s="331"/>
      <c r="E5" s="331"/>
      <c r="F5" s="330" t="s">
        <v>16</v>
      </c>
      <c r="G5" s="330" t="s">
        <v>18</v>
      </c>
      <c r="H5" s="330" t="s">
        <v>17</v>
      </c>
      <c r="I5" s="330" t="s">
        <v>22</v>
      </c>
      <c r="J5" s="330" t="s">
        <v>19</v>
      </c>
      <c r="K5" s="330" t="s">
        <v>20</v>
      </c>
      <c r="L5" s="330"/>
      <c r="M5" s="330" t="s">
        <v>21</v>
      </c>
      <c r="N5" s="330" t="s">
        <v>23</v>
      </c>
      <c r="O5" s="330" t="s">
        <v>25</v>
      </c>
      <c r="P5" s="486" t="s">
        <v>0</v>
      </c>
      <c r="Q5" s="486" t="s">
        <v>1</v>
      </c>
      <c r="R5" s="486" t="s">
        <v>2</v>
      </c>
      <c r="S5" s="486" t="s">
        <v>3</v>
      </c>
      <c r="T5" s="486" t="s">
        <v>4</v>
      </c>
      <c r="U5" s="486" t="s">
        <v>5</v>
      </c>
      <c r="V5" s="486" t="s">
        <v>6</v>
      </c>
      <c r="W5" s="486" t="s">
        <v>7</v>
      </c>
      <c r="X5" s="486" t="s">
        <v>8</v>
      </c>
      <c r="Y5" s="486" t="s">
        <v>9</v>
      </c>
      <c r="Z5" s="486" t="s">
        <v>10</v>
      </c>
      <c r="AA5" s="486" t="s">
        <v>11</v>
      </c>
      <c r="AB5" s="373" t="s">
        <v>98</v>
      </c>
      <c r="AC5" s="372" t="s">
        <v>0</v>
      </c>
      <c r="AD5" s="372" t="s">
        <v>1</v>
      </c>
      <c r="AE5" s="372" t="s">
        <v>2</v>
      </c>
      <c r="AF5" s="372" t="s">
        <v>3</v>
      </c>
      <c r="AG5" s="372" t="s">
        <v>4</v>
      </c>
      <c r="AH5" s="372" t="s">
        <v>5</v>
      </c>
      <c r="AI5" s="372" t="s">
        <v>6</v>
      </c>
      <c r="AJ5" s="372" t="s">
        <v>7</v>
      </c>
      <c r="AK5" s="372" t="s">
        <v>8</v>
      </c>
      <c r="AL5" s="372" t="s">
        <v>9</v>
      </c>
      <c r="AM5" s="372" t="s">
        <v>10</v>
      </c>
      <c r="AN5" s="479" t="s">
        <v>11</v>
      </c>
    </row>
    <row r="6" spans="1:40" ht="22.5" customHeight="1" x14ac:dyDescent="0.2">
      <c r="A6" s="428"/>
      <c r="B6" s="55">
        <v>1</v>
      </c>
      <c r="C6" s="55">
        <v>2</v>
      </c>
      <c r="D6" s="55">
        <v>3</v>
      </c>
      <c r="E6" s="55">
        <v>4</v>
      </c>
      <c r="F6" s="330"/>
      <c r="G6" s="330"/>
      <c r="H6" s="330"/>
      <c r="I6" s="330"/>
      <c r="J6" s="330"/>
      <c r="K6" s="55" t="s">
        <v>39</v>
      </c>
      <c r="L6" s="55" t="s">
        <v>38</v>
      </c>
      <c r="M6" s="330"/>
      <c r="N6" s="330"/>
      <c r="O6" s="330"/>
      <c r="P6" s="486"/>
      <c r="Q6" s="486"/>
      <c r="R6" s="486"/>
      <c r="S6" s="486"/>
      <c r="T6" s="486"/>
      <c r="U6" s="486"/>
      <c r="V6" s="486"/>
      <c r="W6" s="486"/>
      <c r="X6" s="486"/>
      <c r="Y6" s="486"/>
      <c r="Z6" s="486"/>
      <c r="AA6" s="486"/>
      <c r="AB6" s="374"/>
      <c r="AC6" s="372"/>
      <c r="AD6" s="372"/>
      <c r="AE6" s="372"/>
      <c r="AF6" s="372"/>
      <c r="AG6" s="372"/>
      <c r="AH6" s="372"/>
      <c r="AI6" s="372"/>
      <c r="AJ6" s="372"/>
      <c r="AK6" s="372"/>
      <c r="AL6" s="372"/>
      <c r="AM6" s="372"/>
      <c r="AN6" s="479"/>
    </row>
    <row r="7" spans="1:40" s="26" customFormat="1" ht="101.25" customHeight="1" thickBot="1" x14ac:dyDescent="0.3">
      <c r="A7" s="236">
        <v>1</v>
      </c>
      <c r="B7" s="214" t="s">
        <v>176</v>
      </c>
      <c r="C7" s="214"/>
      <c r="D7" s="214"/>
      <c r="E7" s="214"/>
      <c r="F7" s="237" t="s">
        <v>429</v>
      </c>
      <c r="G7" s="238" t="s">
        <v>430</v>
      </c>
      <c r="H7" s="239" t="s">
        <v>431</v>
      </c>
      <c r="I7" s="238" t="s">
        <v>130</v>
      </c>
      <c r="J7" s="240">
        <v>1</v>
      </c>
      <c r="K7" s="237" t="s">
        <v>432</v>
      </c>
      <c r="L7" s="237" t="s">
        <v>433</v>
      </c>
      <c r="M7" s="237" t="s">
        <v>46</v>
      </c>
      <c r="N7" s="237" t="s">
        <v>434</v>
      </c>
      <c r="O7" s="214" t="s">
        <v>435</v>
      </c>
      <c r="P7" s="241" t="s">
        <v>68</v>
      </c>
      <c r="Q7" s="241" t="s">
        <v>68</v>
      </c>
      <c r="R7" s="241" t="s">
        <v>68</v>
      </c>
      <c r="S7" s="241" t="s">
        <v>68</v>
      </c>
      <c r="T7" s="241" t="s">
        <v>68</v>
      </c>
      <c r="U7" s="242">
        <f>312/312</f>
        <v>1</v>
      </c>
      <c r="V7" s="241" t="s">
        <v>68</v>
      </c>
      <c r="W7" s="241" t="s">
        <v>68</v>
      </c>
      <c r="X7" s="241" t="s">
        <v>68</v>
      </c>
      <c r="Y7" s="241" t="s">
        <v>68</v>
      </c>
      <c r="Z7" s="241" t="s">
        <v>68</v>
      </c>
      <c r="AA7" s="242">
        <f>97/312</f>
        <v>0.3108974358974359</v>
      </c>
      <c r="AB7" s="243"/>
      <c r="AC7" s="241" t="s">
        <v>68</v>
      </c>
      <c r="AD7" s="241" t="s">
        <v>68</v>
      </c>
      <c r="AE7" s="241" t="s">
        <v>68</v>
      </c>
      <c r="AF7" s="241" t="s">
        <v>68</v>
      </c>
      <c r="AG7" s="241" t="s">
        <v>68</v>
      </c>
      <c r="AH7" s="242" t="s">
        <v>116</v>
      </c>
      <c r="AI7" s="241" t="s">
        <v>68</v>
      </c>
      <c r="AJ7" s="241" t="s">
        <v>68</v>
      </c>
      <c r="AK7" s="241" t="s">
        <v>68</v>
      </c>
      <c r="AL7" s="241" t="s">
        <v>68</v>
      </c>
      <c r="AM7" s="241" t="s">
        <v>68</v>
      </c>
      <c r="AN7" s="244" t="s">
        <v>346</v>
      </c>
    </row>
    <row r="8" spans="1:40" ht="12.75" customHeight="1" thickBot="1" x14ac:dyDescent="0.25">
      <c r="A8" s="610" t="s">
        <v>27</v>
      </c>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2"/>
    </row>
    <row r="9" spans="1:40" ht="45.75" customHeight="1" thickBot="1" x14ac:dyDescent="0.25">
      <c r="A9" s="613" t="s">
        <v>436</v>
      </c>
      <c r="B9" s="614"/>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5"/>
    </row>
    <row r="11" spans="1:40" ht="13.5" customHeight="1" x14ac:dyDescent="0.2">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x14ac:dyDescent="0.2">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x14ac:dyDescent="0.2">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sheetData>
  <mergeCells count="47">
    <mergeCell ref="A9:AN9"/>
    <mergeCell ref="AJ5:AJ6"/>
    <mergeCell ref="AK5:AK6"/>
    <mergeCell ref="AL5:AL6"/>
    <mergeCell ref="AM5:AM6"/>
    <mergeCell ref="AN5:AN6"/>
    <mergeCell ref="A8:AN8"/>
    <mergeCell ref="AD5:AD6"/>
    <mergeCell ref="AE5:AE6"/>
    <mergeCell ref="AF5:AF6"/>
    <mergeCell ref="AG5:AG6"/>
    <mergeCell ref="AH5:AH6"/>
    <mergeCell ref="AI5:AI6"/>
    <mergeCell ref="X5:X6"/>
    <mergeCell ref="Y5:Y6"/>
    <mergeCell ref="Z5:Z6"/>
    <mergeCell ref="AA5:AA6"/>
    <mergeCell ref="AB5:AB6"/>
    <mergeCell ref="AC5:AC6"/>
    <mergeCell ref="R5:R6"/>
    <mergeCell ref="S5:S6"/>
    <mergeCell ref="T5:T6"/>
    <mergeCell ref="U5:U6"/>
    <mergeCell ref="V5:V6"/>
    <mergeCell ref="W5:W6"/>
    <mergeCell ref="Q5:Q6"/>
    <mergeCell ref="A4:O4"/>
    <mergeCell ref="P4:AA4"/>
    <mergeCell ref="AB4:AN4"/>
    <mergeCell ref="A5:A6"/>
    <mergeCell ref="B5:E5"/>
    <mergeCell ref="F5:F6"/>
    <mergeCell ref="G5:G6"/>
    <mergeCell ref="H5:H6"/>
    <mergeCell ref="I5:I6"/>
    <mergeCell ref="J5:J6"/>
    <mergeCell ref="K5:L5"/>
    <mergeCell ref="M5:M6"/>
    <mergeCell ref="N5:N6"/>
    <mergeCell ref="O5:O6"/>
    <mergeCell ref="P5:P6"/>
    <mergeCell ref="A1:AN1"/>
    <mergeCell ref="A2:L2"/>
    <mergeCell ref="M2:AD2"/>
    <mergeCell ref="AE2:AN3"/>
    <mergeCell ref="A3:L3"/>
    <mergeCell ref="M3:AD3"/>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 xml:space="preserve">&amp;L&amp;"Arial,Normal"&amp;8FR.PS.008&amp;C&amp;"Arial,Normal"&amp;8                                                                                                            &amp;R&amp;"Arial,Normal"&amp;8Versión 05_30/08/2017                                                       </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
  <sheetViews>
    <sheetView zoomScale="70" zoomScaleNormal="70" zoomScalePageLayoutView="40" workbookViewId="0">
      <selection activeCell="I8" sqref="I8"/>
    </sheetView>
  </sheetViews>
  <sheetFormatPr baseColWidth="10" defaultColWidth="6.7109375" defaultRowHeight="12.75" x14ac:dyDescent="0.2"/>
  <cols>
    <col min="1" max="1" width="3.7109375" style="1" customWidth="1"/>
    <col min="2" max="2" width="5" style="1" customWidth="1"/>
    <col min="3" max="5" width="4.7109375" style="1" customWidth="1"/>
    <col min="6" max="6" width="14.5703125" style="1" customWidth="1"/>
    <col min="7" max="7" width="24.7109375" style="1" customWidth="1"/>
    <col min="8" max="8" width="15.7109375" style="1" customWidth="1"/>
    <col min="9" max="9" width="13.7109375" style="1" customWidth="1"/>
    <col min="10" max="11" width="6.140625" style="1" customWidth="1"/>
    <col min="12" max="12" width="7.7109375" style="1" customWidth="1"/>
    <col min="13" max="13" width="9.5703125" style="1" customWidth="1"/>
    <col min="14" max="14" width="21.42578125" style="1" customWidth="1"/>
    <col min="15" max="15" width="15.42578125" style="1" customWidth="1"/>
    <col min="16" max="27" width="6.7109375" style="1"/>
    <col min="28" max="28" width="9.7109375" style="1" customWidth="1"/>
    <col min="29" max="39" width="6.7109375" style="1"/>
    <col min="40" max="40" width="5.7109375" style="1" bestFit="1" customWidth="1"/>
    <col min="41" max="256" width="6.7109375" style="126"/>
    <col min="257" max="257" width="3.7109375" style="126" customWidth="1"/>
    <col min="258" max="258" width="5" style="126" customWidth="1"/>
    <col min="259" max="261" width="4.7109375" style="126" customWidth="1"/>
    <col min="262" max="262" width="14.5703125" style="126" customWidth="1"/>
    <col min="263" max="263" width="24.7109375" style="126" customWidth="1"/>
    <col min="264" max="264" width="15.7109375" style="126" customWidth="1"/>
    <col min="265" max="265" width="13.7109375" style="126" customWidth="1"/>
    <col min="266" max="267" width="6.140625" style="126" customWidth="1"/>
    <col min="268" max="268" width="7.7109375" style="126" customWidth="1"/>
    <col min="269" max="269" width="9.5703125" style="126" customWidth="1"/>
    <col min="270" max="270" width="21.42578125" style="126" customWidth="1"/>
    <col min="271" max="271" width="15.42578125" style="126" customWidth="1"/>
    <col min="272" max="283" width="6.7109375" style="126"/>
    <col min="284" max="284" width="9.7109375" style="126" customWidth="1"/>
    <col min="285" max="295" width="6.7109375" style="126"/>
    <col min="296" max="296" width="5.7109375" style="126" bestFit="1" customWidth="1"/>
    <col min="297" max="512" width="6.7109375" style="126"/>
    <col min="513" max="513" width="3.7109375" style="126" customWidth="1"/>
    <col min="514" max="514" width="5" style="126" customWidth="1"/>
    <col min="515" max="517" width="4.7109375" style="126" customWidth="1"/>
    <col min="518" max="518" width="14.5703125" style="126" customWidth="1"/>
    <col min="519" max="519" width="24.7109375" style="126" customWidth="1"/>
    <col min="520" max="520" width="15.7109375" style="126" customWidth="1"/>
    <col min="521" max="521" width="13.7109375" style="126" customWidth="1"/>
    <col min="522" max="523" width="6.140625" style="126" customWidth="1"/>
    <col min="524" max="524" width="7.7109375" style="126" customWidth="1"/>
    <col min="525" max="525" width="9.5703125" style="126" customWidth="1"/>
    <col min="526" max="526" width="21.42578125" style="126" customWidth="1"/>
    <col min="527" max="527" width="15.42578125" style="126" customWidth="1"/>
    <col min="528" max="539" width="6.7109375" style="126"/>
    <col min="540" max="540" width="9.7109375" style="126" customWidth="1"/>
    <col min="541" max="551" width="6.7109375" style="126"/>
    <col min="552" max="552" width="5.7109375" style="126" bestFit="1" customWidth="1"/>
    <col min="553" max="768" width="6.7109375" style="126"/>
    <col min="769" max="769" width="3.7109375" style="126" customWidth="1"/>
    <col min="770" max="770" width="5" style="126" customWidth="1"/>
    <col min="771" max="773" width="4.7109375" style="126" customWidth="1"/>
    <col min="774" max="774" width="14.5703125" style="126" customWidth="1"/>
    <col min="775" max="775" width="24.7109375" style="126" customWidth="1"/>
    <col min="776" max="776" width="15.7109375" style="126" customWidth="1"/>
    <col min="777" max="777" width="13.7109375" style="126" customWidth="1"/>
    <col min="778" max="779" width="6.140625" style="126" customWidth="1"/>
    <col min="780" max="780" width="7.7109375" style="126" customWidth="1"/>
    <col min="781" max="781" width="9.5703125" style="126" customWidth="1"/>
    <col min="782" max="782" width="21.42578125" style="126" customWidth="1"/>
    <col min="783" max="783" width="15.42578125" style="126" customWidth="1"/>
    <col min="784" max="795" width="6.7109375" style="126"/>
    <col min="796" max="796" width="9.7109375" style="126" customWidth="1"/>
    <col min="797" max="807" width="6.7109375" style="126"/>
    <col min="808" max="808" width="5.7109375" style="126" bestFit="1" customWidth="1"/>
    <col min="809" max="1024" width="6.7109375" style="126"/>
    <col min="1025" max="1025" width="3.7109375" style="126" customWidth="1"/>
    <col min="1026" max="1026" width="5" style="126" customWidth="1"/>
    <col min="1027" max="1029" width="4.7109375" style="126" customWidth="1"/>
    <col min="1030" max="1030" width="14.5703125" style="126" customWidth="1"/>
    <col min="1031" max="1031" width="24.7109375" style="126" customWidth="1"/>
    <col min="1032" max="1032" width="15.7109375" style="126" customWidth="1"/>
    <col min="1033" max="1033" width="13.7109375" style="126" customWidth="1"/>
    <col min="1034" max="1035" width="6.140625" style="126" customWidth="1"/>
    <col min="1036" max="1036" width="7.7109375" style="126" customWidth="1"/>
    <col min="1037" max="1037" width="9.5703125" style="126" customWidth="1"/>
    <col min="1038" max="1038" width="21.42578125" style="126" customWidth="1"/>
    <col min="1039" max="1039" width="15.42578125" style="126" customWidth="1"/>
    <col min="1040" max="1051" width="6.7109375" style="126"/>
    <col min="1052" max="1052" width="9.7109375" style="126" customWidth="1"/>
    <col min="1053" max="1063" width="6.7109375" style="126"/>
    <col min="1064" max="1064" width="5.7109375" style="126" bestFit="1" customWidth="1"/>
    <col min="1065" max="1280" width="6.7109375" style="126"/>
    <col min="1281" max="1281" width="3.7109375" style="126" customWidth="1"/>
    <col min="1282" max="1282" width="5" style="126" customWidth="1"/>
    <col min="1283" max="1285" width="4.7109375" style="126" customWidth="1"/>
    <col min="1286" max="1286" width="14.5703125" style="126" customWidth="1"/>
    <col min="1287" max="1287" width="24.7109375" style="126" customWidth="1"/>
    <col min="1288" max="1288" width="15.7109375" style="126" customWidth="1"/>
    <col min="1289" max="1289" width="13.7109375" style="126" customWidth="1"/>
    <col min="1290" max="1291" width="6.140625" style="126" customWidth="1"/>
    <col min="1292" max="1292" width="7.7109375" style="126" customWidth="1"/>
    <col min="1293" max="1293" width="9.5703125" style="126" customWidth="1"/>
    <col min="1294" max="1294" width="21.42578125" style="126" customWidth="1"/>
    <col min="1295" max="1295" width="15.42578125" style="126" customWidth="1"/>
    <col min="1296" max="1307" width="6.7109375" style="126"/>
    <col min="1308" max="1308" width="9.7109375" style="126" customWidth="1"/>
    <col min="1309" max="1319" width="6.7109375" style="126"/>
    <col min="1320" max="1320" width="5.7109375" style="126" bestFit="1" customWidth="1"/>
    <col min="1321" max="1536" width="6.7109375" style="126"/>
    <col min="1537" max="1537" width="3.7109375" style="126" customWidth="1"/>
    <col min="1538" max="1538" width="5" style="126" customWidth="1"/>
    <col min="1539" max="1541" width="4.7109375" style="126" customWidth="1"/>
    <col min="1542" max="1542" width="14.5703125" style="126" customWidth="1"/>
    <col min="1543" max="1543" width="24.7109375" style="126" customWidth="1"/>
    <col min="1544" max="1544" width="15.7109375" style="126" customWidth="1"/>
    <col min="1545" max="1545" width="13.7109375" style="126" customWidth="1"/>
    <col min="1546" max="1547" width="6.140625" style="126" customWidth="1"/>
    <col min="1548" max="1548" width="7.7109375" style="126" customWidth="1"/>
    <col min="1549" max="1549" width="9.5703125" style="126" customWidth="1"/>
    <col min="1550" max="1550" width="21.42578125" style="126" customWidth="1"/>
    <col min="1551" max="1551" width="15.42578125" style="126" customWidth="1"/>
    <col min="1552" max="1563" width="6.7109375" style="126"/>
    <col min="1564" max="1564" width="9.7109375" style="126" customWidth="1"/>
    <col min="1565" max="1575" width="6.7109375" style="126"/>
    <col min="1576" max="1576" width="5.7109375" style="126" bestFit="1" customWidth="1"/>
    <col min="1577" max="1792" width="6.7109375" style="126"/>
    <col min="1793" max="1793" width="3.7109375" style="126" customWidth="1"/>
    <col min="1794" max="1794" width="5" style="126" customWidth="1"/>
    <col min="1795" max="1797" width="4.7109375" style="126" customWidth="1"/>
    <col min="1798" max="1798" width="14.5703125" style="126" customWidth="1"/>
    <col min="1799" max="1799" width="24.7109375" style="126" customWidth="1"/>
    <col min="1800" max="1800" width="15.7109375" style="126" customWidth="1"/>
    <col min="1801" max="1801" width="13.7109375" style="126" customWidth="1"/>
    <col min="1802" max="1803" width="6.140625" style="126" customWidth="1"/>
    <col min="1804" max="1804" width="7.7109375" style="126" customWidth="1"/>
    <col min="1805" max="1805" width="9.5703125" style="126" customWidth="1"/>
    <col min="1806" max="1806" width="21.42578125" style="126" customWidth="1"/>
    <col min="1807" max="1807" width="15.42578125" style="126" customWidth="1"/>
    <col min="1808" max="1819" width="6.7109375" style="126"/>
    <col min="1820" max="1820" width="9.7109375" style="126" customWidth="1"/>
    <col min="1821" max="1831" width="6.7109375" style="126"/>
    <col min="1832" max="1832" width="5.7109375" style="126" bestFit="1" customWidth="1"/>
    <col min="1833" max="2048" width="6.7109375" style="126"/>
    <col min="2049" max="2049" width="3.7109375" style="126" customWidth="1"/>
    <col min="2050" max="2050" width="5" style="126" customWidth="1"/>
    <col min="2051" max="2053" width="4.7109375" style="126" customWidth="1"/>
    <col min="2054" max="2054" width="14.5703125" style="126" customWidth="1"/>
    <col min="2055" max="2055" width="24.7109375" style="126" customWidth="1"/>
    <col min="2056" max="2056" width="15.7109375" style="126" customWidth="1"/>
    <col min="2057" max="2057" width="13.7109375" style="126" customWidth="1"/>
    <col min="2058" max="2059" width="6.140625" style="126" customWidth="1"/>
    <col min="2060" max="2060" width="7.7109375" style="126" customWidth="1"/>
    <col min="2061" max="2061" width="9.5703125" style="126" customWidth="1"/>
    <col min="2062" max="2062" width="21.42578125" style="126" customWidth="1"/>
    <col min="2063" max="2063" width="15.42578125" style="126" customWidth="1"/>
    <col min="2064" max="2075" width="6.7109375" style="126"/>
    <col min="2076" max="2076" width="9.7109375" style="126" customWidth="1"/>
    <col min="2077" max="2087" width="6.7109375" style="126"/>
    <col min="2088" max="2088" width="5.7109375" style="126" bestFit="1" customWidth="1"/>
    <col min="2089" max="2304" width="6.7109375" style="126"/>
    <col min="2305" max="2305" width="3.7109375" style="126" customWidth="1"/>
    <col min="2306" max="2306" width="5" style="126" customWidth="1"/>
    <col min="2307" max="2309" width="4.7109375" style="126" customWidth="1"/>
    <col min="2310" max="2310" width="14.5703125" style="126" customWidth="1"/>
    <col min="2311" max="2311" width="24.7109375" style="126" customWidth="1"/>
    <col min="2312" max="2312" width="15.7109375" style="126" customWidth="1"/>
    <col min="2313" max="2313" width="13.7109375" style="126" customWidth="1"/>
    <col min="2314" max="2315" width="6.140625" style="126" customWidth="1"/>
    <col min="2316" max="2316" width="7.7109375" style="126" customWidth="1"/>
    <col min="2317" max="2317" width="9.5703125" style="126" customWidth="1"/>
    <col min="2318" max="2318" width="21.42578125" style="126" customWidth="1"/>
    <col min="2319" max="2319" width="15.42578125" style="126" customWidth="1"/>
    <col min="2320" max="2331" width="6.7109375" style="126"/>
    <col min="2332" max="2332" width="9.7109375" style="126" customWidth="1"/>
    <col min="2333" max="2343" width="6.7109375" style="126"/>
    <col min="2344" max="2344" width="5.7109375" style="126" bestFit="1" customWidth="1"/>
    <col min="2345" max="2560" width="6.7109375" style="126"/>
    <col min="2561" max="2561" width="3.7109375" style="126" customWidth="1"/>
    <col min="2562" max="2562" width="5" style="126" customWidth="1"/>
    <col min="2563" max="2565" width="4.7109375" style="126" customWidth="1"/>
    <col min="2566" max="2566" width="14.5703125" style="126" customWidth="1"/>
    <col min="2567" max="2567" width="24.7109375" style="126" customWidth="1"/>
    <col min="2568" max="2568" width="15.7109375" style="126" customWidth="1"/>
    <col min="2569" max="2569" width="13.7109375" style="126" customWidth="1"/>
    <col min="2570" max="2571" width="6.140625" style="126" customWidth="1"/>
    <col min="2572" max="2572" width="7.7109375" style="126" customWidth="1"/>
    <col min="2573" max="2573" width="9.5703125" style="126" customWidth="1"/>
    <col min="2574" max="2574" width="21.42578125" style="126" customWidth="1"/>
    <col min="2575" max="2575" width="15.42578125" style="126" customWidth="1"/>
    <col min="2576" max="2587" width="6.7109375" style="126"/>
    <col min="2588" max="2588" width="9.7109375" style="126" customWidth="1"/>
    <col min="2589" max="2599" width="6.7109375" style="126"/>
    <col min="2600" max="2600" width="5.7109375" style="126" bestFit="1" customWidth="1"/>
    <col min="2601" max="2816" width="6.7109375" style="126"/>
    <col min="2817" max="2817" width="3.7109375" style="126" customWidth="1"/>
    <col min="2818" max="2818" width="5" style="126" customWidth="1"/>
    <col min="2819" max="2821" width="4.7109375" style="126" customWidth="1"/>
    <col min="2822" max="2822" width="14.5703125" style="126" customWidth="1"/>
    <col min="2823" max="2823" width="24.7109375" style="126" customWidth="1"/>
    <col min="2824" max="2824" width="15.7109375" style="126" customWidth="1"/>
    <col min="2825" max="2825" width="13.7109375" style="126" customWidth="1"/>
    <col min="2826" max="2827" width="6.140625" style="126" customWidth="1"/>
    <col min="2828" max="2828" width="7.7109375" style="126" customWidth="1"/>
    <col min="2829" max="2829" width="9.5703125" style="126" customWidth="1"/>
    <col min="2830" max="2830" width="21.42578125" style="126" customWidth="1"/>
    <col min="2831" max="2831" width="15.42578125" style="126" customWidth="1"/>
    <col min="2832" max="2843" width="6.7109375" style="126"/>
    <col min="2844" max="2844" width="9.7109375" style="126" customWidth="1"/>
    <col min="2845" max="2855" width="6.7109375" style="126"/>
    <col min="2856" max="2856" width="5.7109375" style="126" bestFit="1" customWidth="1"/>
    <col min="2857" max="3072" width="6.7109375" style="126"/>
    <col min="3073" max="3073" width="3.7109375" style="126" customWidth="1"/>
    <col min="3074" max="3074" width="5" style="126" customWidth="1"/>
    <col min="3075" max="3077" width="4.7109375" style="126" customWidth="1"/>
    <col min="3078" max="3078" width="14.5703125" style="126" customWidth="1"/>
    <col min="3079" max="3079" width="24.7109375" style="126" customWidth="1"/>
    <col min="3080" max="3080" width="15.7109375" style="126" customWidth="1"/>
    <col min="3081" max="3081" width="13.7109375" style="126" customWidth="1"/>
    <col min="3082" max="3083" width="6.140625" style="126" customWidth="1"/>
    <col min="3084" max="3084" width="7.7109375" style="126" customWidth="1"/>
    <col min="3085" max="3085" width="9.5703125" style="126" customWidth="1"/>
    <col min="3086" max="3086" width="21.42578125" style="126" customWidth="1"/>
    <col min="3087" max="3087" width="15.42578125" style="126" customWidth="1"/>
    <col min="3088" max="3099" width="6.7109375" style="126"/>
    <col min="3100" max="3100" width="9.7109375" style="126" customWidth="1"/>
    <col min="3101" max="3111" width="6.7109375" style="126"/>
    <col min="3112" max="3112" width="5.7109375" style="126" bestFit="1" customWidth="1"/>
    <col min="3113" max="3328" width="6.7109375" style="126"/>
    <col min="3329" max="3329" width="3.7109375" style="126" customWidth="1"/>
    <col min="3330" max="3330" width="5" style="126" customWidth="1"/>
    <col min="3331" max="3333" width="4.7109375" style="126" customWidth="1"/>
    <col min="3334" max="3334" width="14.5703125" style="126" customWidth="1"/>
    <col min="3335" max="3335" width="24.7109375" style="126" customWidth="1"/>
    <col min="3336" max="3336" width="15.7109375" style="126" customWidth="1"/>
    <col min="3337" max="3337" width="13.7109375" style="126" customWidth="1"/>
    <col min="3338" max="3339" width="6.140625" style="126" customWidth="1"/>
    <col min="3340" max="3340" width="7.7109375" style="126" customWidth="1"/>
    <col min="3341" max="3341" width="9.5703125" style="126" customWidth="1"/>
    <col min="3342" max="3342" width="21.42578125" style="126" customWidth="1"/>
    <col min="3343" max="3343" width="15.42578125" style="126" customWidth="1"/>
    <col min="3344" max="3355" width="6.7109375" style="126"/>
    <col min="3356" max="3356" width="9.7109375" style="126" customWidth="1"/>
    <col min="3357" max="3367" width="6.7109375" style="126"/>
    <col min="3368" max="3368" width="5.7109375" style="126" bestFit="1" customWidth="1"/>
    <col min="3369" max="3584" width="6.7109375" style="126"/>
    <col min="3585" max="3585" width="3.7109375" style="126" customWidth="1"/>
    <col min="3586" max="3586" width="5" style="126" customWidth="1"/>
    <col min="3587" max="3589" width="4.7109375" style="126" customWidth="1"/>
    <col min="3590" max="3590" width="14.5703125" style="126" customWidth="1"/>
    <col min="3591" max="3591" width="24.7109375" style="126" customWidth="1"/>
    <col min="3592" max="3592" width="15.7109375" style="126" customWidth="1"/>
    <col min="3593" max="3593" width="13.7109375" style="126" customWidth="1"/>
    <col min="3594" max="3595" width="6.140625" style="126" customWidth="1"/>
    <col min="3596" max="3596" width="7.7109375" style="126" customWidth="1"/>
    <col min="3597" max="3597" width="9.5703125" style="126" customWidth="1"/>
    <col min="3598" max="3598" width="21.42578125" style="126" customWidth="1"/>
    <col min="3599" max="3599" width="15.42578125" style="126" customWidth="1"/>
    <col min="3600" max="3611" width="6.7109375" style="126"/>
    <col min="3612" max="3612" width="9.7109375" style="126" customWidth="1"/>
    <col min="3613" max="3623" width="6.7109375" style="126"/>
    <col min="3624" max="3624" width="5.7109375" style="126" bestFit="1" customWidth="1"/>
    <col min="3625" max="3840" width="6.7109375" style="126"/>
    <col min="3841" max="3841" width="3.7109375" style="126" customWidth="1"/>
    <col min="3842" max="3842" width="5" style="126" customWidth="1"/>
    <col min="3843" max="3845" width="4.7109375" style="126" customWidth="1"/>
    <col min="3846" max="3846" width="14.5703125" style="126" customWidth="1"/>
    <col min="3847" max="3847" width="24.7109375" style="126" customWidth="1"/>
    <col min="3848" max="3848" width="15.7109375" style="126" customWidth="1"/>
    <col min="3849" max="3849" width="13.7109375" style="126" customWidth="1"/>
    <col min="3850" max="3851" width="6.140625" style="126" customWidth="1"/>
    <col min="3852" max="3852" width="7.7109375" style="126" customWidth="1"/>
    <col min="3853" max="3853" width="9.5703125" style="126" customWidth="1"/>
    <col min="3854" max="3854" width="21.42578125" style="126" customWidth="1"/>
    <col min="3855" max="3855" width="15.42578125" style="126" customWidth="1"/>
    <col min="3856" max="3867" width="6.7109375" style="126"/>
    <col min="3868" max="3868" width="9.7109375" style="126" customWidth="1"/>
    <col min="3869" max="3879" width="6.7109375" style="126"/>
    <col min="3880" max="3880" width="5.7109375" style="126" bestFit="1" customWidth="1"/>
    <col min="3881" max="4096" width="6.7109375" style="126"/>
    <col min="4097" max="4097" width="3.7109375" style="126" customWidth="1"/>
    <col min="4098" max="4098" width="5" style="126" customWidth="1"/>
    <col min="4099" max="4101" width="4.7109375" style="126" customWidth="1"/>
    <col min="4102" max="4102" width="14.5703125" style="126" customWidth="1"/>
    <col min="4103" max="4103" width="24.7109375" style="126" customWidth="1"/>
    <col min="4104" max="4104" width="15.7109375" style="126" customWidth="1"/>
    <col min="4105" max="4105" width="13.7109375" style="126" customWidth="1"/>
    <col min="4106" max="4107" width="6.140625" style="126" customWidth="1"/>
    <col min="4108" max="4108" width="7.7109375" style="126" customWidth="1"/>
    <col min="4109" max="4109" width="9.5703125" style="126" customWidth="1"/>
    <col min="4110" max="4110" width="21.42578125" style="126" customWidth="1"/>
    <col min="4111" max="4111" width="15.42578125" style="126" customWidth="1"/>
    <col min="4112" max="4123" width="6.7109375" style="126"/>
    <col min="4124" max="4124" width="9.7109375" style="126" customWidth="1"/>
    <col min="4125" max="4135" width="6.7109375" style="126"/>
    <col min="4136" max="4136" width="5.7109375" style="126" bestFit="1" customWidth="1"/>
    <col min="4137" max="4352" width="6.7109375" style="126"/>
    <col min="4353" max="4353" width="3.7109375" style="126" customWidth="1"/>
    <col min="4354" max="4354" width="5" style="126" customWidth="1"/>
    <col min="4355" max="4357" width="4.7109375" style="126" customWidth="1"/>
    <col min="4358" max="4358" width="14.5703125" style="126" customWidth="1"/>
    <col min="4359" max="4359" width="24.7109375" style="126" customWidth="1"/>
    <col min="4360" max="4360" width="15.7109375" style="126" customWidth="1"/>
    <col min="4361" max="4361" width="13.7109375" style="126" customWidth="1"/>
    <col min="4362" max="4363" width="6.140625" style="126" customWidth="1"/>
    <col min="4364" max="4364" width="7.7109375" style="126" customWidth="1"/>
    <col min="4365" max="4365" width="9.5703125" style="126" customWidth="1"/>
    <col min="4366" max="4366" width="21.42578125" style="126" customWidth="1"/>
    <col min="4367" max="4367" width="15.42578125" style="126" customWidth="1"/>
    <col min="4368" max="4379" width="6.7109375" style="126"/>
    <col min="4380" max="4380" width="9.7109375" style="126" customWidth="1"/>
    <col min="4381" max="4391" width="6.7109375" style="126"/>
    <col min="4392" max="4392" width="5.7109375" style="126" bestFit="1" customWidth="1"/>
    <col min="4393" max="4608" width="6.7109375" style="126"/>
    <col min="4609" max="4609" width="3.7109375" style="126" customWidth="1"/>
    <col min="4610" max="4610" width="5" style="126" customWidth="1"/>
    <col min="4611" max="4613" width="4.7109375" style="126" customWidth="1"/>
    <col min="4614" max="4614" width="14.5703125" style="126" customWidth="1"/>
    <col min="4615" max="4615" width="24.7109375" style="126" customWidth="1"/>
    <col min="4616" max="4616" width="15.7109375" style="126" customWidth="1"/>
    <col min="4617" max="4617" width="13.7109375" style="126" customWidth="1"/>
    <col min="4618" max="4619" width="6.140625" style="126" customWidth="1"/>
    <col min="4620" max="4620" width="7.7109375" style="126" customWidth="1"/>
    <col min="4621" max="4621" width="9.5703125" style="126" customWidth="1"/>
    <col min="4622" max="4622" width="21.42578125" style="126" customWidth="1"/>
    <col min="4623" max="4623" width="15.42578125" style="126" customWidth="1"/>
    <col min="4624" max="4635" width="6.7109375" style="126"/>
    <col min="4636" max="4636" width="9.7109375" style="126" customWidth="1"/>
    <col min="4637" max="4647" width="6.7109375" style="126"/>
    <col min="4648" max="4648" width="5.7109375" style="126" bestFit="1" customWidth="1"/>
    <col min="4649" max="4864" width="6.7109375" style="126"/>
    <col min="4865" max="4865" width="3.7109375" style="126" customWidth="1"/>
    <col min="4866" max="4866" width="5" style="126" customWidth="1"/>
    <col min="4867" max="4869" width="4.7109375" style="126" customWidth="1"/>
    <col min="4870" max="4870" width="14.5703125" style="126" customWidth="1"/>
    <col min="4871" max="4871" width="24.7109375" style="126" customWidth="1"/>
    <col min="4872" max="4872" width="15.7109375" style="126" customWidth="1"/>
    <col min="4873" max="4873" width="13.7109375" style="126" customWidth="1"/>
    <col min="4874" max="4875" width="6.140625" style="126" customWidth="1"/>
    <col min="4876" max="4876" width="7.7109375" style="126" customWidth="1"/>
    <col min="4877" max="4877" width="9.5703125" style="126" customWidth="1"/>
    <col min="4878" max="4878" width="21.42578125" style="126" customWidth="1"/>
    <col min="4879" max="4879" width="15.42578125" style="126" customWidth="1"/>
    <col min="4880" max="4891" width="6.7109375" style="126"/>
    <col min="4892" max="4892" width="9.7109375" style="126" customWidth="1"/>
    <col min="4893" max="4903" width="6.7109375" style="126"/>
    <col min="4904" max="4904" width="5.7109375" style="126" bestFit="1" customWidth="1"/>
    <col min="4905" max="5120" width="6.7109375" style="126"/>
    <col min="5121" max="5121" width="3.7109375" style="126" customWidth="1"/>
    <col min="5122" max="5122" width="5" style="126" customWidth="1"/>
    <col min="5123" max="5125" width="4.7109375" style="126" customWidth="1"/>
    <col min="5126" max="5126" width="14.5703125" style="126" customWidth="1"/>
    <col min="5127" max="5127" width="24.7109375" style="126" customWidth="1"/>
    <col min="5128" max="5128" width="15.7109375" style="126" customWidth="1"/>
    <col min="5129" max="5129" width="13.7109375" style="126" customWidth="1"/>
    <col min="5130" max="5131" width="6.140625" style="126" customWidth="1"/>
    <col min="5132" max="5132" width="7.7109375" style="126" customWidth="1"/>
    <col min="5133" max="5133" width="9.5703125" style="126" customWidth="1"/>
    <col min="5134" max="5134" width="21.42578125" style="126" customWidth="1"/>
    <col min="5135" max="5135" width="15.42578125" style="126" customWidth="1"/>
    <col min="5136" max="5147" width="6.7109375" style="126"/>
    <col min="5148" max="5148" width="9.7109375" style="126" customWidth="1"/>
    <col min="5149" max="5159" width="6.7109375" style="126"/>
    <col min="5160" max="5160" width="5.7109375" style="126" bestFit="1" customWidth="1"/>
    <col min="5161" max="5376" width="6.7109375" style="126"/>
    <col min="5377" max="5377" width="3.7109375" style="126" customWidth="1"/>
    <col min="5378" max="5378" width="5" style="126" customWidth="1"/>
    <col min="5379" max="5381" width="4.7109375" style="126" customWidth="1"/>
    <col min="5382" max="5382" width="14.5703125" style="126" customWidth="1"/>
    <col min="5383" max="5383" width="24.7109375" style="126" customWidth="1"/>
    <col min="5384" max="5384" width="15.7109375" style="126" customWidth="1"/>
    <col min="5385" max="5385" width="13.7109375" style="126" customWidth="1"/>
    <col min="5386" max="5387" width="6.140625" style="126" customWidth="1"/>
    <col min="5388" max="5388" width="7.7109375" style="126" customWidth="1"/>
    <col min="5389" max="5389" width="9.5703125" style="126" customWidth="1"/>
    <col min="5390" max="5390" width="21.42578125" style="126" customWidth="1"/>
    <col min="5391" max="5391" width="15.42578125" style="126" customWidth="1"/>
    <col min="5392" max="5403" width="6.7109375" style="126"/>
    <col min="5404" max="5404" width="9.7109375" style="126" customWidth="1"/>
    <col min="5405" max="5415" width="6.7109375" style="126"/>
    <col min="5416" max="5416" width="5.7109375" style="126" bestFit="1" customWidth="1"/>
    <col min="5417" max="5632" width="6.7109375" style="126"/>
    <col min="5633" max="5633" width="3.7109375" style="126" customWidth="1"/>
    <col min="5634" max="5634" width="5" style="126" customWidth="1"/>
    <col min="5635" max="5637" width="4.7109375" style="126" customWidth="1"/>
    <col min="5638" max="5638" width="14.5703125" style="126" customWidth="1"/>
    <col min="5639" max="5639" width="24.7109375" style="126" customWidth="1"/>
    <col min="5640" max="5640" width="15.7109375" style="126" customWidth="1"/>
    <col min="5641" max="5641" width="13.7109375" style="126" customWidth="1"/>
    <col min="5642" max="5643" width="6.140625" style="126" customWidth="1"/>
    <col min="5644" max="5644" width="7.7109375" style="126" customWidth="1"/>
    <col min="5645" max="5645" width="9.5703125" style="126" customWidth="1"/>
    <col min="5646" max="5646" width="21.42578125" style="126" customWidth="1"/>
    <col min="5647" max="5647" width="15.42578125" style="126" customWidth="1"/>
    <col min="5648" max="5659" width="6.7109375" style="126"/>
    <col min="5660" max="5660" width="9.7109375" style="126" customWidth="1"/>
    <col min="5661" max="5671" width="6.7109375" style="126"/>
    <col min="5672" max="5672" width="5.7109375" style="126" bestFit="1" customWidth="1"/>
    <col min="5673" max="5888" width="6.7109375" style="126"/>
    <col min="5889" max="5889" width="3.7109375" style="126" customWidth="1"/>
    <col min="5890" max="5890" width="5" style="126" customWidth="1"/>
    <col min="5891" max="5893" width="4.7109375" style="126" customWidth="1"/>
    <col min="5894" max="5894" width="14.5703125" style="126" customWidth="1"/>
    <col min="5895" max="5895" width="24.7109375" style="126" customWidth="1"/>
    <col min="5896" max="5896" width="15.7109375" style="126" customWidth="1"/>
    <col min="5897" max="5897" width="13.7109375" style="126" customWidth="1"/>
    <col min="5898" max="5899" width="6.140625" style="126" customWidth="1"/>
    <col min="5900" max="5900" width="7.7109375" style="126" customWidth="1"/>
    <col min="5901" max="5901" width="9.5703125" style="126" customWidth="1"/>
    <col min="5902" max="5902" width="21.42578125" style="126" customWidth="1"/>
    <col min="5903" max="5903" width="15.42578125" style="126" customWidth="1"/>
    <col min="5904" max="5915" width="6.7109375" style="126"/>
    <col min="5916" max="5916" width="9.7109375" style="126" customWidth="1"/>
    <col min="5917" max="5927" width="6.7109375" style="126"/>
    <col min="5928" max="5928" width="5.7109375" style="126" bestFit="1" customWidth="1"/>
    <col min="5929" max="6144" width="6.7109375" style="126"/>
    <col min="6145" max="6145" width="3.7109375" style="126" customWidth="1"/>
    <col min="6146" max="6146" width="5" style="126" customWidth="1"/>
    <col min="6147" max="6149" width="4.7109375" style="126" customWidth="1"/>
    <col min="6150" max="6150" width="14.5703125" style="126" customWidth="1"/>
    <col min="6151" max="6151" width="24.7109375" style="126" customWidth="1"/>
    <col min="6152" max="6152" width="15.7109375" style="126" customWidth="1"/>
    <col min="6153" max="6153" width="13.7109375" style="126" customWidth="1"/>
    <col min="6154" max="6155" width="6.140625" style="126" customWidth="1"/>
    <col min="6156" max="6156" width="7.7109375" style="126" customWidth="1"/>
    <col min="6157" max="6157" width="9.5703125" style="126" customWidth="1"/>
    <col min="6158" max="6158" width="21.42578125" style="126" customWidth="1"/>
    <col min="6159" max="6159" width="15.42578125" style="126" customWidth="1"/>
    <col min="6160" max="6171" width="6.7109375" style="126"/>
    <col min="6172" max="6172" width="9.7109375" style="126" customWidth="1"/>
    <col min="6173" max="6183" width="6.7109375" style="126"/>
    <col min="6184" max="6184" width="5.7109375" style="126" bestFit="1" customWidth="1"/>
    <col min="6185" max="6400" width="6.7109375" style="126"/>
    <col min="6401" max="6401" width="3.7109375" style="126" customWidth="1"/>
    <col min="6402" max="6402" width="5" style="126" customWidth="1"/>
    <col min="6403" max="6405" width="4.7109375" style="126" customWidth="1"/>
    <col min="6406" max="6406" width="14.5703125" style="126" customWidth="1"/>
    <col min="6407" max="6407" width="24.7109375" style="126" customWidth="1"/>
    <col min="6408" max="6408" width="15.7109375" style="126" customWidth="1"/>
    <col min="6409" max="6409" width="13.7109375" style="126" customWidth="1"/>
    <col min="6410" max="6411" width="6.140625" style="126" customWidth="1"/>
    <col min="6412" max="6412" width="7.7109375" style="126" customWidth="1"/>
    <col min="6413" max="6413" width="9.5703125" style="126" customWidth="1"/>
    <col min="6414" max="6414" width="21.42578125" style="126" customWidth="1"/>
    <col min="6415" max="6415" width="15.42578125" style="126" customWidth="1"/>
    <col min="6416" max="6427" width="6.7109375" style="126"/>
    <col min="6428" max="6428" width="9.7109375" style="126" customWidth="1"/>
    <col min="6429" max="6439" width="6.7109375" style="126"/>
    <col min="6440" max="6440" width="5.7109375" style="126" bestFit="1" customWidth="1"/>
    <col min="6441" max="6656" width="6.7109375" style="126"/>
    <col min="6657" max="6657" width="3.7109375" style="126" customWidth="1"/>
    <col min="6658" max="6658" width="5" style="126" customWidth="1"/>
    <col min="6659" max="6661" width="4.7109375" style="126" customWidth="1"/>
    <col min="6662" max="6662" width="14.5703125" style="126" customWidth="1"/>
    <col min="6663" max="6663" width="24.7109375" style="126" customWidth="1"/>
    <col min="6664" max="6664" width="15.7109375" style="126" customWidth="1"/>
    <col min="6665" max="6665" width="13.7109375" style="126" customWidth="1"/>
    <col min="6666" max="6667" width="6.140625" style="126" customWidth="1"/>
    <col min="6668" max="6668" width="7.7109375" style="126" customWidth="1"/>
    <col min="6669" max="6669" width="9.5703125" style="126" customWidth="1"/>
    <col min="6670" max="6670" width="21.42578125" style="126" customWidth="1"/>
    <col min="6671" max="6671" width="15.42578125" style="126" customWidth="1"/>
    <col min="6672" max="6683" width="6.7109375" style="126"/>
    <col min="6684" max="6684" width="9.7109375" style="126" customWidth="1"/>
    <col min="6685" max="6695" width="6.7109375" style="126"/>
    <col min="6696" max="6696" width="5.7109375" style="126" bestFit="1" customWidth="1"/>
    <col min="6697" max="6912" width="6.7109375" style="126"/>
    <col min="6913" max="6913" width="3.7109375" style="126" customWidth="1"/>
    <col min="6914" max="6914" width="5" style="126" customWidth="1"/>
    <col min="6915" max="6917" width="4.7109375" style="126" customWidth="1"/>
    <col min="6918" max="6918" width="14.5703125" style="126" customWidth="1"/>
    <col min="6919" max="6919" width="24.7109375" style="126" customWidth="1"/>
    <col min="6920" max="6920" width="15.7109375" style="126" customWidth="1"/>
    <col min="6921" max="6921" width="13.7109375" style="126" customWidth="1"/>
    <col min="6922" max="6923" width="6.140625" style="126" customWidth="1"/>
    <col min="6924" max="6924" width="7.7109375" style="126" customWidth="1"/>
    <col min="6925" max="6925" width="9.5703125" style="126" customWidth="1"/>
    <col min="6926" max="6926" width="21.42578125" style="126" customWidth="1"/>
    <col min="6927" max="6927" width="15.42578125" style="126" customWidth="1"/>
    <col min="6928" max="6939" width="6.7109375" style="126"/>
    <col min="6940" max="6940" width="9.7109375" style="126" customWidth="1"/>
    <col min="6941" max="6951" width="6.7109375" style="126"/>
    <col min="6952" max="6952" width="5.7109375" style="126" bestFit="1" customWidth="1"/>
    <col min="6953" max="7168" width="6.7109375" style="126"/>
    <col min="7169" max="7169" width="3.7109375" style="126" customWidth="1"/>
    <col min="7170" max="7170" width="5" style="126" customWidth="1"/>
    <col min="7171" max="7173" width="4.7109375" style="126" customWidth="1"/>
    <col min="7174" max="7174" width="14.5703125" style="126" customWidth="1"/>
    <col min="7175" max="7175" width="24.7109375" style="126" customWidth="1"/>
    <col min="7176" max="7176" width="15.7109375" style="126" customWidth="1"/>
    <col min="7177" max="7177" width="13.7109375" style="126" customWidth="1"/>
    <col min="7178" max="7179" width="6.140625" style="126" customWidth="1"/>
    <col min="7180" max="7180" width="7.7109375" style="126" customWidth="1"/>
    <col min="7181" max="7181" width="9.5703125" style="126" customWidth="1"/>
    <col min="7182" max="7182" width="21.42578125" style="126" customWidth="1"/>
    <col min="7183" max="7183" width="15.42578125" style="126" customWidth="1"/>
    <col min="7184" max="7195" width="6.7109375" style="126"/>
    <col min="7196" max="7196" width="9.7109375" style="126" customWidth="1"/>
    <col min="7197" max="7207" width="6.7109375" style="126"/>
    <col min="7208" max="7208" width="5.7109375" style="126" bestFit="1" customWidth="1"/>
    <col min="7209" max="7424" width="6.7109375" style="126"/>
    <col min="7425" max="7425" width="3.7109375" style="126" customWidth="1"/>
    <col min="7426" max="7426" width="5" style="126" customWidth="1"/>
    <col min="7427" max="7429" width="4.7109375" style="126" customWidth="1"/>
    <col min="7430" max="7430" width="14.5703125" style="126" customWidth="1"/>
    <col min="7431" max="7431" width="24.7109375" style="126" customWidth="1"/>
    <col min="7432" max="7432" width="15.7109375" style="126" customWidth="1"/>
    <col min="7433" max="7433" width="13.7109375" style="126" customWidth="1"/>
    <col min="7434" max="7435" width="6.140625" style="126" customWidth="1"/>
    <col min="7436" max="7436" width="7.7109375" style="126" customWidth="1"/>
    <col min="7437" max="7437" width="9.5703125" style="126" customWidth="1"/>
    <col min="7438" max="7438" width="21.42578125" style="126" customWidth="1"/>
    <col min="7439" max="7439" width="15.42578125" style="126" customWidth="1"/>
    <col min="7440" max="7451" width="6.7109375" style="126"/>
    <col min="7452" max="7452" width="9.7109375" style="126" customWidth="1"/>
    <col min="7453" max="7463" width="6.7109375" style="126"/>
    <col min="7464" max="7464" width="5.7109375" style="126" bestFit="1" customWidth="1"/>
    <col min="7465" max="7680" width="6.7109375" style="126"/>
    <col min="7681" max="7681" width="3.7109375" style="126" customWidth="1"/>
    <col min="7682" max="7682" width="5" style="126" customWidth="1"/>
    <col min="7683" max="7685" width="4.7109375" style="126" customWidth="1"/>
    <col min="7686" max="7686" width="14.5703125" style="126" customWidth="1"/>
    <col min="7687" max="7687" width="24.7109375" style="126" customWidth="1"/>
    <col min="7688" max="7688" width="15.7109375" style="126" customWidth="1"/>
    <col min="7689" max="7689" width="13.7109375" style="126" customWidth="1"/>
    <col min="7690" max="7691" width="6.140625" style="126" customWidth="1"/>
    <col min="7692" max="7692" width="7.7109375" style="126" customWidth="1"/>
    <col min="7693" max="7693" width="9.5703125" style="126" customWidth="1"/>
    <col min="7694" max="7694" width="21.42578125" style="126" customWidth="1"/>
    <col min="7695" max="7695" width="15.42578125" style="126" customWidth="1"/>
    <col min="7696" max="7707" width="6.7109375" style="126"/>
    <col min="7708" max="7708" width="9.7109375" style="126" customWidth="1"/>
    <col min="7709" max="7719" width="6.7109375" style="126"/>
    <col min="7720" max="7720" width="5.7109375" style="126" bestFit="1" customWidth="1"/>
    <col min="7721" max="7936" width="6.7109375" style="126"/>
    <col min="7937" max="7937" width="3.7109375" style="126" customWidth="1"/>
    <col min="7938" max="7938" width="5" style="126" customWidth="1"/>
    <col min="7939" max="7941" width="4.7109375" style="126" customWidth="1"/>
    <col min="7942" max="7942" width="14.5703125" style="126" customWidth="1"/>
    <col min="7943" max="7943" width="24.7109375" style="126" customWidth="1"/>
    <col min="7944" max="7944" width="15.7109375" style="126" customWidth="1"/>
    <col min="7945" max="7945" width="13.7109375" style="126" customWidth="1"/>
    <col min="7946" max="7947" width="6.140625" style="126" customWidth="1"/>
    <col min="7948" max="7948" width="7.7109375" style="126" customWidth="1"/>
    <col min="7949" max="7949" width="9.5703125" style="126" customWidth="1"/>
    <col min="7950" max="7950" width="21.42578125" style="126" customWidth="1"/>
    <col min="7951" max="7951" width="15.42578125" style="126" customWidth="1"/>
    <col min="7952" max="7963" width="6.7109375" style="126"/>
    <col min="7964" max="7964" width="9.7109375" style="126" customWidth="1"/>
    <col min="7965" max="7975" width="6.7109375" style="126"/>
    <col min="7976" max="7976" width="5.7109375" style="126" bestFit="1" customWidth="1"/>
    <col min="7977" max="8192" width="6.7109375" style="126"/>
    <col min="8193" max="8193" width="3.7109375" style="126" customWidth="1"/>
    <col min="8194" max="8194" width="5" style="126" customWidth="1"/>
    <col min="8195" max="8197" width="4.7109375" style="126" customWidth="1"/>
    <col min="8198" max="8198" width="14.5703125" style="126" customWidth="1"/>
    <col min="8199" max="8199" width="24.7109375" style="126" customWidth="1"/>
    <col min="8200" max="8200" width="15.7109375" style="126" customWidth="1"/>
    <col min="8201" max="8201" width="13.7109375" style="126" customWidth="1"/>
    <col min="8202" max="8203" width="6.140625" style="126" customWidth="1"/>
    <col min="8204" max="8204" width="7.7109375" style="126" customWidth="1"/>
    <col min="8205" max="8205" width="9.5703125" style="126" customWidth="1"/>
    <col min="8206" max="8206" width="21.42578125" style="126" customWidth="1"/>
    <col min="8207" max="8207" width="15.42578125" style="126" customWidth="1"/>
    <col min="8208" max="8219" width="6.7109375" style="126"/>
    <col min="8220" max="8220" width="9.7109375" style="126" customWidth="1"/>
    <col min="8221" max="8231" width="6.7109375" style="126"/>
    <col min="8232" max="8232" width="5.7109375" style="126" bestFit="1" customWidth="1"/>
    <col min="8233" max="8448" width="6.7109375" style="126"/>
    <col min="8449" max="8449" width="3.7109375" style="126" customWidth="1"/>
    <col min="8450" max="8450" width="5" style="126" customWidth="1"/>
    <col min="8451" max="8453" width="4.7109375" style="126" customWidth="1"/>
    <col min="8454" max="8454" width="14.5703125" style="126" customWidth="1"/>
    <col min="8455" max="8455" width="24.7109375" style="126" customWidth="1"/>
    <col min="8456" max="8456" width="15.7109375" style="126" customWidth="1"/>
    <col min="8457" max="8457" width="13.7109375" style="126" customWidth="1"/>
    <col min="8458" max="8459" width="6.140625" style="126" customWidth="1"/>
    <col min="8460" max="8460" width="7.7109375" style="126" customWidth="1"/>
    <col min="8461" max="8461" width="9.5703125" style="126" customWidth="1"/>
    <col min="8462" max="8462" width="21.42578125" style="126" customWidth="1"/>
    <col min="8463" max="8463" width="15.42578125" style="126" customWidth="1"/>
    <col min="8464" max="8475" width="6.7109375" style="126"/>
    <col min="8476" max="8476" width="9.7109375" style="126" customWidth="1"/>
    <col min="8477" max="8487" width="6.7109375" style="126"/>
    <col min="8488" max="8488" width="5.7109375" style="126" bestFit="1" customWidth="1"/>
    <col min="8489" max="8704" width="6.7109375" style="126"/>
    <col min="8705" max="8705" width="3.7109375" style="126" customWidth="1"/>
    <col min="8706" max="8706" width="5" style="126" customWidth="1"/>
    <col min="8707" max="8709" width="4.7109375" style="126" customWidth="1"/>
    <col min="8710" max="8710" width="14.5703125" style="126" customWidth="1"/>
    <col min="8711" max="8711" width="24.7109375" style="126" customWidth="1"/>
    <col min="8712" max="8712" width="15.7109375" style="126" customWidth="1"/>
    <col min="8713" max="8713" width="13.7109375" style="126" customWidth="1"/>
    <col min="8714" max="8715" width="6.140625" style="126" customWidth="1"/>
    <col min="8716" max="8716" width="7.7109375" style="126" customWidth="1"/>
    <col min="8717" max="8717" width="9.5703125" style="126" customWidth="1"/>
    <col min="8718" max="8718" width="21.42578125" style="126" customWidth="1"/>
    <col min="8719" max="8719" width="15.42578125" style="126" customWidth="1"/>
    <col min="8720" max="8731" width="6.7109375" style="126"/>
    <col min="8732" max="8732" width="9.7109375" style="126" customWidth="1"/>
    <col min="8733" max="8743" width="6.7109375" style="126"/>
    <col min="8744" max="8744" width="5.7109375" style="126" bestFit="1" customWidth="1"/>
    <col min="8745" max="8960" width="6.7109375" style="126"/>
    <col min="8961" max="8961" width="3.7109375" style="126" customWidth="1"/>
    <col min="8962" max="8962" width="5" style="126" customWidth="1"/>
    <col min="8963" max="8965" width="4.7109375" style="126" customWidth="1"/>
    <col min="8966" max="8966" width="14.5703125" style="126" customWidth="1"/>
    <col min="8967" max="8967" width="24.7109375" style="126" customWidth="1"/>
    <col min="8968" max="8968" width="15.7109375" style="126" customWidth="1"/>
    <col min="8969" max="8969" width="13.7109375" style="126" customWidth="1"/>
    <col min="8970" max="8971" width="6.140625" style="126" customWidth="1"/>
    <col min="8972" max="8972" width="7.7109375" style="126" customWidth="1"/>
    <col min="8973" max="8973" width="9.5703125" style="126" customWidth="1"/>
    <col min="8974" max="8974" width="21.42578125" style="126" customWidth="1"/>
    <col min="8975" max="8975" width="15.42578125" style="126" customWidth="1"/>
    <col min="8976" max="8987" width="6.7109375" style="126"/>
    <col min="8988" max="8988" width="9.7109375" style="126" customWidth="1"/>
    <col min="8989" max="8999" width="6.7109375" style="126"/>
    <col min="9000" max="9000" width="5.7109375" style="126" bestFit="1" customWidth="1"/>
    <col min="9001" max="9216" width="6.7109375" style="126"/>
    <col min="9217" max="9217" width="3.7109375" style="126" customWidth="1"/>
    <col min="9218" max="9218" width="5" style="126" customWidth="1"/>
    <col min="9219" max="9221" width="4.7109375" style="126" customWidth="1"/>
    <col min="9222" max="9222" width="14.5703125" style="126" customWidth="1"/>
    <col min="9223" max="9223" width="24.7109375" style="126" customWidth="1"/>
    <col min="9224" max="9224" width="15.7109375" style="126" customWidth="1"/>
    <col min="9225" max="9225" width="13.7109375" style="126" customWidth="1"/>
    <col min="9226" max="9227" width="6.140625" style="126" customWidth="1"/>
    <col min="9228" max="9228" width="7.7109375" style="126" customWidth="1"/>
    <col min="9229" max="9229" width="9.5703125" style="126" customWidth="1"/>
    <col min="9230" max="9230" width="21.42578125" style="126" customWidth="1"/>
    <col min="9231" max="9231" width="15.42578125" style="126" customWidth="1"/>
    <col min="9232" max="9243" width="6.7109375" style="126"/>
    <col min="9244" max="9244" width="9.7109375" style="126" customWidth="1"/>
    <col min="9245" max="9255" width="6.7109375" style="126"/>
    <col min="9256" max="9256" width="5.7109375" style="126" bestFit="1" customWidth="1"/>
    <col min="9257" max="9472" width="6.7109375" style="126"/>
    <col min="9473" max="9473" width="3.7109375" style="126" customWidth="1"/>
    <col min="9474" max="9474" width="5" style="126" customWidth="1"/>
    <col min="9475" max="9477" width="4.7109375" style="126" customWidth="1"/>
    <col min="9478" max="9478" width="14.5703125" style="126" customWidth="1"/>
    <col min="9479" max="9479" width="24.7109375" style="126" customWidth="1"/>
    <col min="9480" max="9480" width="15.7109375" style="126" customWidth="1"/>
    <col min="9481" max="9481" width="13.7109375" style="126" customWidth="1"/>
    <col min="9482" max="9483" width="6.140625" style="126" customWidth="1"/>
    <col min="9484" max="9484" width="7.7109375" style="126" customWidth="1"/>
    <col min="9485" max="9485" width="9.5703125" style="126" customWidth="1"/>
    <col min="9486" max="9486" width="21.42578125" style="126" customWidth="1"/>
    <col min="9487" max="9487" width="15.42578125" style="126" customWidth="1"/>
    <col min="9488" max="9499" width="6.7109375" style="126"/>
    <col min="9500" max="9500" width="9.7109375" style="126" customWidth="1"/>
    <col min="9501" max="9511" width="6.7109375" style="126"/>
    <col min="9512" max="9512" width="5.7109375" style="126" bestFit="1" customWidth="1"/>
    <col min="9513" max="9728" width="6.7109375" style="126"/>
    <col min="9729" max="9729" width="3.7109375" style="126" customWidth="1"/>
    <col min="9730" max="9730" width="5" style="126" customWidth="1"/>
    <col min="9731" max="9733" width="4.7109375" style="126" customWidth="1"/>
    <col min="9734" max="9734" width="14.5703125" style="126" customWidth="1"/>
    <col min="9735" max="9735" width="24.7109375" style="126" customWidth="1"/>
    <col min="9736" max="9736" width="15.7109375" style="126" customWidth="1"/>
    <col min="9737" max="9737" width="13.7109375" style="126" customWidth="1"/>
    <col min="9738" max="9739" width="6.140625" style="126" customWidth="1"/>
    <col min="9740" max="9740" width="7.7109375" style="126" customWidth="1"/>
    <col min="9741" max="9741" width="9.5703125" style="126" customWidth="1"/>
    <col min="9742" max="9742" width="21.42578125" style="126" customWidth="1"/>
    <col min="9743" max="9743" width="15.42578125" style="126" customWidth="1"/>
    <col min="9744" max="9755" width="6.7109375" style="126"/>
    <col min="9756" max="9756" width="9.7109375" style="126" customWidth="1"/>
    <col min="9757" max="9767" width="6.7109375" style="126"/>
    <col min="9768" max="9768" width="5.7109375" style="126" bestFit="1" customWidth="1"/>
    <col min="9769" max="9984" width="6.7109375" style="126"/>
    <col min="9985" max="9985" width="3.7109375" style="126" customWidth="1"/>
    <col min="9986" max="9986" width="5" style="126" customWidth="1"/>
    <col min="9987" max="9989" width="4.7109375" style="126" customWidth="1"/>
    <col min="9990" max="9990" width="14.5703125" style="126" customWidth="1"/>
    <col min="9991" max="9991" width="24.7109375" style="126" customWidth="1"/>
    <col min="9992" max="9992" width="15.7109375" style="126" customWidth="1"/>
    <col min="9993" max="9993" width="13.7109375" style="126" customWidth="1"/>
    <col min="9994" max="9995" width="6.140625" style="126" customWidth="1"/>
    <col min="9996" max="9996" width="7.7109375" style="126" customWidth="1"/>
    <col min="9997" max="9997" width="9.5703125" style="126" customWidth="1"/>
    <col min="9998" max="9998" width="21.42578125" style="126" customWidth="1"/>
    <col min="9999" max="9999" width="15.42578125" style="126" customWidth="1"/>
    <col min="10000" max="10011" width="6.7109375" style="126"/>
    <col min="10012" max="10012" width="9.7109375" style="126" customWidth="1"/>
    <col min="10013" max="10023" width="6.7109375" style="126"/>
    <col min="10024" max="10024" width="5.7109375" style="126" bestFit="1" customWidth="1"/>
    <col min="10025" max="10240" width="6.7109375" style="126"/>
    <col min="10241" max="10241" width="3.7109375" style="126" customWidth="1"/>
    <col min="10242" max="10242" width="5" style="126" customWidth="1"/>
    <col min="10243" max="10245" width="4.7109375" style="126" customWidth="1"/>
    <col min="10246" max="10246" width="14.5703125" style="126" customWidth="1"/>
    <col min="10247" max="10247" width="24.7109375" style="126" customWidth="1"/>
    <col min="10248" max="10248" width="15.7109375" style="126" customWidth="1"/>
    <col min="10249" max="10249" width="13.7109375" style="126" customWidth="1"/>
    <col min="10250" max="10251" width="6.140625" style="126" customWidth="1"/>
    <col min="10252" max="10252" width="7.7109375" style="126" customWidth="1"/>
    <col min="10253" max="10253" width="9.5703125" style="126" customWidth="1"/>
    <col min="10254" max="10254" width="21.42578125" style="126" customWidth="1"/>
    <col min="10255" max="10255" width="15.42578125" style="126" customWidth="1"/>
    <col min="10256" max="10267" width="6.7109375" style="126"/>
    <col min="10268" max="10268" width="9.7109375" style="126" customWidth="1"/>
    <col min="10269" max="10279" width="6.7109375" style="126"/>
    <col min="10280" max="10280" width="5.7109375" style="126" bestFit="1" customWidth="1"/>
    <col min="10281" max="10496" width="6.7109375" style="126"/>
    <col min="10497" max="10497" width="3.7109375" style="126" customWidth="1"/>
    <col min="10498" max="10498" width="5" style="126" customWidth="1"/>
    <col min="10499" max="10501" width="4.7109375" style="126" customWidth="1"/>
    <col min="10502" max="10502" width="14.5703125" style="126" customWidth="1"/>
    <col min="10503" max="10503" width="24.7109375" style="126" customWidth="1"/>
    <col min="10504" max="10504" width="15.7109375" style="126" customWidth="1"/>
    <col min="10505" max="10505" width="13.7109375" style="126" customWidth="1"/>
    <col min="10506" max="10507" width="6.140625" style="126" customWidth="1"/>
    <col min="10508" max="10508" width="7.7109375" style="126" customWidth="1"/>
    <col min="10509" max="10509" width="9.5703125" style="126" customWidth="1"/>
    <col min="10510" max="10510" width="21.42578125" style="126" customWidth="1"/>
    <col min="10511" max="10511" width="15.42578125" style="126" customWidth="1"/>
    <col min="10512" max="10523" width="6.7109375" style="126"/>
    <col min="10524" max="10524" width="9.7109375" style="126" customWidth="1"/>
    <col min="10525" max="10535" width="6.7109375" style="126"/>
    <col min="10536" max="10536" width="5.7109375" style="126" bestFit="1" customWidth="1"/>
    <col min="10537" max="10752" width="6.7109375" style="126"/>
    <col min="10753" max="10753" width="3.7109375" style="126" customWidth="1"/>
    <col min="10754" max="10754" width="5" style="126" customWidth="1"/>
    <col min="10755" max="10757" width="4.7109375" style="126" customWidth="1"/>
    <col min="10758" max="10758" width="14.5703125" style="126" customWidth="1"/>
    <col min="10759" max="10759" width="24.7109375" style="126" customWidth="1"/>
    <col min="10760" max="10760" width="15.7109375" style="126" customWidth="1"/>
    <col min="10761" max="10761" width="13.7109375" style="126" customWidth="1"/>
    <col min="10762" max="10763" width="6.140625" style="126" customWidth="1"/>
    <col min="10764" max="10764" width="7.7109375" style="126" customWidth="1"/>
    <col min="10765" max="10765" width="9.5703125" style="126" customWidth="1"/>
    <col min="10766" max="10766" width="21.42578125" style="126" customWidth="1"/>
    <col min="10767" max="10767" width="15.42578125" style="126" customWidth="1"/>
    <col min="10768" max="10779" width="6.7109375" style="126"/>
    <col min="10780" max="10780" width="9.7109375" style="126" customWidth="1"/>
    <col min="10781" max="10791" width="6.7109375" style="126"/>
    <col min="10792" max="10792" width="5.7109375" style="126" bestFit="1" customWidth="1"/>
    <col min="10793" max="11008" width="6.7109375" style="126"/>
    <col min="11009" max="11009" width="3.7109375" style="126" customWidth="1"/>
    <col min="11010" max="11010" width="5" style="126" customWidth="1"/>
    <col min="11011" max="11013" width="4.7109375" style="126" customWidth="1"/>
    <col min="11014" max="11014" width="14.5703125" style="126" customWidth="1"/>
    <col min="11015" max="11015" width="24.7109375" style="126" customWidth="1"/>
    <col min="11016" max="11016" width="15.7109375" style="126" customWidth="1"/>
    <col min="11017" max="11017" width="13.7109375" style="126" customWidth="1"/>
    <col min="11018" max="11019" width="6.140625" style="126" customWidth="1"/>
    <col min="11020" max="11020" width="7.7109375" style="126" customWidth="1"/>
    <col min="11021" max="11021" width="9.5703125" style="126" customWidth="1"/>
    <col min="11022" max="11022" width="21.42578125" style="126" customWidth="1"/>
    <col min="11023" max="11023" width="15.42578125" style="126" customWidth="1"/>
    <col min="11024" max="11035" width="6.7109375" style="126"/>
    <col min="11036" max="11036" width="9.7109375" style="126" customWidth="1"/>
    <col min="11037" max="11047" width="6.7109375" style="126"/>
    <col min="11048" max="11048" width="5.7109375" style="126" bestFit="1" customWidth="1"/>
    <col min="11049" max="11264" width="6.7109375" style="126"/>
    <col min="11265" max="11265" width="3.7109375" style="126" customWidth="1"/>
    <col min="11266" max="11266" width="5" style="126" customWidth="1"/>
    <col min="11267" max="11269" width="4.7109375" style="126" customWidth="1"/>
    <col min="11270" max="11270" width="14.5703125" style="126" customWidth="1"/>
    <col min="11271" max="11271" width="24.7109375" style="126" customWidth="1"/>
    <col min="11272" max="11272" width="15.7109375" style="126" customWidth="1"/>
    <col min="11273" max="11273" width="13.7109375" style="126" customWidth="1"/>
    <col min="11274" max="11275" width="6.140625" style="126" customWidth="1"/>
    <col min="11276" max="11276" width="7.7109375" style="126" customWidth="1"/>
    <col min="11277" max="11277" width="9.5703125" style="126" customWidth="1"/>
    <col min="11278" max="11278" width="21.42578125" style="126" customWidth="1"/>
    <col min="11279" max="11279" width="15.42578125" style="126" customWidth="1"/>
    <col min="11280" max="11291" width="6.7109375" style="126"/>
    <col min="11292" max="11292" width="9.7109375" style="126" customWidth="1"/>
    <col min="11293" max="11303" width="6.7109375" style="126"/>
    <col min="11304" max="11304" width="5.7109375" style="126" bestFit="1" customWidth="1"/>
    <col min="11305" max="11520" width="6.7109375" style="126"/>
    <col min="11521" max="11521" width="3.7109375" style="126" customWidth="1"/>
    <col min="11522" max="11522" width="5" style="126" customWidth="1"/>
    <col min="11523" max="11525" width="4.7109375" style="126" customWidth="1"/>
    <col min="11526" max="11526" width="14.5703125" style="126" customWidth="1"/>
    <col min="11527" max="11527" width="24.7109375" style="126" customWidth="1"/>
    <col min="11528" max="11528" width="15.7109375" style="126" customWidth="1"/>
    <col min="11529" max="11529" width="13.7109375" style="126" customWidth="1"/>
    <col min="11530" max="11531" width="6.140625" style="126" customWidth="1"/>
    <col min="11532" max="11532" width="7.7109375" style="126" customWidth="1"/>
    <col min="11533" max="11533" width="9.5703125" style="126" customWidth="1"/>
    <col min="11534" max="11534" width="21.42578125" style="126" customWidth="1"/>
    <col min="11535" max="11535" width="15.42578125" style="126" customWidth="1"/>
    <col min="11536" max="11547" width="6.7109375" style="126"/>
    <col min="11548" max="11548" width="9.7109375" style="126" customWidth="1"/>
    <col min="11549" max="11559" width="6.7109375" style="126"/>
    <col min="11560" max="11560" width="5.7109375" style="126" bestFit="1" customWidth="1"/>
    <col min="11561" max="11776" width="6.7109375" style="126"/>
    <col min="11777" max="11777" width="3.7109375" style="126" customWidth="1"/>
    <col min="11778" max="11778" width="5" style="126" customWidth="1"/>
    <col min="11779" max="11781" width="4.7109375" style="126" customWidth="1"/>
    <col min="11782" max="11782" width="14.5703125" style="126" customWidth="1"/>
    <col min="11783" max="11783" width="24.7109375" style="126" customWidth="1"/>
    <col min="11784" max="11784" width="15.7109375" style="126" customWidth="1"/>
    <col min="11785" max="11785" width="13.7109375" style="126" customWidth="1"/>
    <col min="11786" max="11787" width="6.140625" style="126" customWidth="1"/>
    <col min="11788" max="11788" width="7.7109375" style="126" customWidth="1"/>
    <col min="11789" max="11789" width="9.5703125" style="126" customWidth="1"/>
    <col min="11790" max="11790" width="21.42578125" style="126" customWidth="1"/>
    <col min="11791" max="11791" width="15.42578125" style="126" customWidth="1"/>
    <col min="11792" max="11803" width="6.7109375" style="126"/>
    <col min="11804" max="11804" width="9.7109375" style="126" customWidth="1"/>
    <col min="11805" max="11815" width="6.7109375" style="126"/>
    <col min="11816" max="11816" width="5.7109375" style="126" bestFit="1" customWidth="1"/>
    <col min="11817" max="12032" width="6.7109375" style="126"/>
    <col min="12033" max="12033" width="3.7109375" style="126" customWidth="1"/>
    <col min="12034" max="12034" width="5" style="126" customWidth="1"/>
    <col min="12035" max="12037" width="4.7109375" style="126" customWidth="1"/>
    <col min="12038" max="12038" width="14.5703125" style="126" customWidth="1"/>
    <col min="12039" max="12039" width="24.7109375" style="126" customWidth="1"/>
    <col min="12040" max="12040" width="15.7109375" style="126" customWidth="1"/>
    <col min="12041" max="12041" width="13.7109375" style="126" customWidth="1"/>
    <col min="12042" max="12043" width="6.140625" style="126" customWidth="1"/>
    <col min="12044" max="12044" width="7.7109375" style="126" customWidth="1"/>
    <col min="12045" max="12045" width="9.5703125" style="126" customWidth="1"/>
    <col min="12046" max="12046" width="21.42578125" style="126" customWidth="1"/>
    <col min="12047" max="12047" width="15.42578125" style="126" customWidth="1"/>
    <col min="12048" max="12059" width="6.7109375" style="126"/>
    <col min="12060" max="12060" width="9.7109375" style="126" customWidth="1"/>
    <col min="12061" max="12071" width="6.7109375" style="126"/>
    <col min="12072" max="12072" width="5.7109375" style="126" bestFit="1" customWidth="1"/>
    <col min="12073" max="12288" width="6.7109375" style="126"/>
    <col min="12289" max="12289" width="3.7109375" style="126" customWidth="1"/>
    <col min="12290" max="12290" width="5" style="126" customWidth="1"/>
    <col min="12291" max="12293" width="4.7109375" style="126" customWidth="1"/>
    <col min="12294" max="12294" width="14.5703125" style="126" customWidth="1"/>
    <col min="12295" max="12295" width="24.7109375" style="126" customWidth="1"/>
    <col min="12296" max="12296" width="15.7109375" style="126" customWidth="1"/>
    <col min="12297" max="12297" width="13.7109375" style="126" customWidth="1"/>
    <col min="12298" max="12299" width="6.140625" style="126" customWidth="1"/>
    <col min="12300" max="12300" width="7.7109375" style="126" customWidth="1"/>
    <col min="12301" max="12301" width="9.5703125" style="126" customWidth="1"/>
    <col min="12302" max="12302" width="21.42578125" style="126" customWidth="1"/>
    <col min="12303" max="12303" width="15.42578125" style="126" customWidth="1"/>
    <col min="12304" max="12315" width="6.7109375" style="126"/>
    <col min="12316" max="12316" width="9.7109375" style="126" customWidth="1"/>
    <col min="12317" max="12327" width="6.7109375" style="126"/>
    <col min="12328" max="12328" width="5.7109375" style="126" bestFit="1" customWidth="1"/>
    <col min="12329" max="12544" width="6.7109375" style="126"/>
    <col min="12545" max="12545" width="3.7109375" style="126" customWidth="1"/>
    <col min="12546" max="12546" width="5" style="126" customWidth="1"/>
    <col min="12547" max="12549" width="4.7109375" style="126" customWidth="1"/>
    <col min="12550" max="12550" width="14.5703125" style="126" customWidth="1"/>
    <col min="12551" max="12551" width="24.7109375" style="126" customWidth="1"/>
    <col min="12552" max="12552" width="15.7109375" style="126" customWidth="1"/>
    <col min="12553" max="12553" width="13.7109375" style="126" customWidth="1"/>
    <col min="12554" max="12555" width="6.140625" style="126" customWidth="1"/>
    <col min="12556" max="12556" width="7.7109375" style="126" customWidth="1"/>
    <col min="12557" max="12557" width="9.5703125" style="126" customWidth="1"/>
    <col min="12558" max="12558" width="21.42578125" style="126" customWidth="1"/>
    <col min="12559" max="12559" width="15.42578125" style="126" customWidth="1"/>
    <col min="12560" max="12571" width="6.7109375" style="126"/>
    <col min="12572" max="12572" width="9.7109375" style="126" customWidth="1"/>
    <col min="12573" max="12583" width="6.7109375" style="126"/>
    <col min="12584" max="12584" width="5.7109375" style="126" bestFit="1" customWidth="1"/>
    <col min="12585" max="12800" width="6.7109375" style="126"/>
    <col min="12801" max="12801" width="3.7109375" style="126" customWidth="1"/>
    <col min="12802" max="12802" width="5" style="126" customWidth="1"/>
    <col min="12803" max="12805" width="4.7109375" style="126" customWidth="1"/>
    <col min="12806" max="12806" width="14.5703125" style="126" customWidth="1"/>
    <col min="12807" max="12807" width="24.7109375" style="126" customWidth="1"/>
    <col min="12808" max="12808" width="15.7109375" style="126" customWidth="1"/>
    <col min="12809" max="12809" width="13.7109375" style="126" customWidth="1"/>
    <col min="12810" max="12811" width="6.140625" style="126" customWidth="1"/>
    <col min="12812" max="12812" width="7.7109375" style="126" customWidth="1"/>
    <col min="12813" max="12813" width="9.5703125" style="126" customWidth="1"/>
    <col min="12814" max="12814" width="21.42578125" style="126" customWidth="1"/>
    <col min="12815" max="12815" width="15.42578125" style="126" customWidth="1"/>
    <col min="12816" max="12827" width="6.7109375" style="126"/>
    <col min="12828" max="12828" width="9.7109375" style="126" customWidth="1"/>
    <col min="12829" max="12839" width="6.7109375" style="126"/>
    <col min="12840" max="12840" width="5.7109375" style="126" bestFit="1" customWidth="1"/>
    <col min="12841" max="13056" width="6.7109375" style="126"/>
    <col min="13057" max="13057" width="3.7109375" style="126" customWidth="1"/>
    <col min="13058" max="13058" width="5" style="126" customWidth="1"/>
    <col min="13059" max="13061" width="4.7109375" style="126" customWidth="1"/>
    <col min="13062" max="13062" width="14.5703125" style="126" customWidth="1"/>
    <col min="13063" max="13063" width="24.7109375" style="126" customWidth="1"/>
    <col min="13064" max="13064" width="15.7109375" style="126" customWidth="1"/>
    <col min="13065" max="13065" width="13.7109375" style="126" customWidth="1"/>
    <col min="13066" max="13067" width="6.140625" style="126" customWidth="1"/>
    <col min="13068" max="13068" width="7.7109375" style="126" customWidth="1"/>
    <col min="13069" max="13069" width="9.5703125" style="126" customWidth="1"/>
    <col min="13070" max="13070" width="21.42578125" style="126" customWidth="1"/>
    <col min="13071" max="13071" width="15.42578125" style="126" customWidth="1"/>
    <col min="13072" max="13083" width="6.7109375" style="126"/>
    <col min="13084" max="13084" width="9.7109375" style="126" customWidth="1"/>
    <col min="13085" max="13095" width="6.7109375" style="126"/>
    <col min="13096" max="13096" width="5.7109375" style="126" bestFit="1" customWidth="1"/>
    <col min="13097" max="13312" width="6.7109375" style="126"/>
    <col min="13313" max="13313" width="3.7109375" style="126" customWidth="1"/>
    <col min="13314" max="13314" width="5" style="126" customWidth="1"/>
    <col min="13315" max="13317" width="4.7109375" style="126" customWidth="1"/>
    <col min="13318" max="13318" width="14.5703125" style="126" customWidth="1"/>
    <col min="13319" max="13319" width="24.7109375" style="126" customWidth="1"/>
    <col min="13320" max="13320" width="15.7109375" style="126" customWidth="1"/>
    <col min="13321" max="13321" width="13.7109375" style="126" customWidth="1"/>
    <col min="13322" max="13323" width="6.140625" style="126" customWidth="1"/>
    <col min="13324" max="13324" width="7.7109375" style="126" customWidth="1"/>
    <col min="13325" max="13325" width="9.5703125" style="126" customWidth="1"/>
    <col min="13326" max="13326" width="21.42578125" style="126" customWidth="1"/>
    <col min="13327" max="13327" width="15.42578125" style="126" customWidth="1"/>
    <col min="13328" max="13339" width="6.7109375" style="126"/>
    <col min="13340" max="13340" width="9.7109375" style="126" customWidth="1"/>
    <col min="13341" max="13351" width="6.7109375" style="126"/>
    <col min="13352" max="13352" width="5.7109375" style="126" bestFit="1" customWidth="1"/>
    <col min="13353" max="13568" width="6.7109375" style="126"/>
    <col min="13569" max="13569" width="3.7109375" style="126" customWidth="1"/>
    <col min="13570" max="13570" width="5" style="126" customWidth="1"/>
    <col min="13571" max="13573" width="4.7109375" style="126" customWidth="1"/>
    <col min="13574" max="13574" width="14.5703125" style="126" customWidth="1"/>
    <col min="13575" max="13575" width="24.7109375" style="126" customWidth="1"/>
    <col min="13576" max="13576" width="15.7109375" style="126" customWidth="1"/>
    <col min="13577" max="13577" width="13.7109375" style="126" customWidth="1"/>
    <col min="13578" max="13579" width="6.140625" style="126" customWidth="1"/>
    <col min="13580" max="13580" width="7.7109375" style="126" customWidth="1"/>
    <col min="13581" max="13581" width="9.5703125" style="126" customWidth="1"/>
    <col min="13582" max="13582" width="21.42578125" style="126" customWidth="1"/>
    <col min="13583" max="13583" width="15.42578125" style="126" customWidth="1"/>
    <col min="13584" max="13595" width="6.7109375" style="126"/>
    <col min="13596" max="13596" width="9.7109375" style="126" customWidth="1"/>
    <col min="13597" max="13607" width="6.7109375" style="126"/>
    <col min="13608" max="13608" width="5.7109375" style="126" bestFit="1" customWidth="1"/>
    <col min="13609" max="13824" width="6.7109375" style="126"/>
    <col min="13825" max="13825" width="3.7109375" style="126" customWidth="1"/>
    <col min="13826" max="13826" width="5" style="126" customWidth="1"/>
    <col min="13827" max="13829" width="4.7109375" style="126" customWidth="1"/>
    <col min="13830" max="13830" width="14.5703125" style="126" customWidth="1"/>
    <col min="13831" max="13831" width="24.7109375" style="126" customWidth="1"/>
    <col min="13832" max="13832" width="15.7109375" style="126" customWidth="1"/>
    <col min="13833" max="13833" width="13.7109375" style="126" customWidth="1"/>
    <col min="13834" max="13835" width="6.140625" style="126" customWidth="1"/>
    <col min="13836" max="13836" width="7.7109375" style="126" customWidth="1"/>
    <col min="13837" max="13837" width="9.5703125" style="126" customWidth="1"/>
    <col min="13838" max="13838" width="21.42578125" style="126" customWidth="1"/>
    <col min="13839" max="13839" width="15.42578125" style="126" customWidth="1"/>
    <col min="13840" max="13851" width="6.7109375" style="126"/>
    <col min="13852" max="13852" width="9.7109375" style="126" customWidth="1"/>
    <col min="13853" max="13863" width="6.7109375" style="126"/>
    <col min="13864" max="13864" width="5.7109375" style="126" bestFit="1" customWidth="1"/>
    <col min="13865" max="14080" width="6.7109375" style="126"/>
    <col min="14081" max="14081" width="3.7109375" style="126" customWidth="1"/>
    <col min="14082" max="14082" width="5" style="126" customWidth="1"/>
    <col min="14083" max="14085" width="4.7109375" style="126" customWidth="1"/>
    <col min="14086" max="14086" width="14.5703125" style="126" customWidth="1"/>
    <col min="14087" max="14087" width="24.7109375" style="126" customWidth="1"/>
    <col min="14088" max="14088" width="15.7109375" style="126" customWidth="1"/>
    <col min="14089" max="14089" width="13.7109375" style="126" customWidth="1"/>
    <col min="14090" max="14091" width="6.140625" style="126" customWidth="1"/>
    <col min="14092" max="14092" width="7.7109375" style="126" customWidth="1"/>
    <col min="14093" max="14093" width="9.5703125" style="126" customWidth="1"/>
    <col min="14094" max="14094" width="21.42578125" style="126" customWidth="1"/>
    <col min="14095" max="14095" width="15.42578125" style="126" customWidth="1"/>
    <col min="14096" max="14107" width="6.7109375" style="126"/>
    <col min="14108" max="14108" width="9.7109375" style="126" customWidth="1"/>
    <col min="14109" max="14119" width="6.7109375" style="126"/>
    <col min="14120" max="14120" width="5.7109375" style="126" bestFit="1" customWidth="1"/>
    <col min="14121" max="14336" width="6.7109375" style="126"/>
    <col min="14337" max="14337" width="3.7109375" style="126" customWidth="1"/>
    <col min="14338" max="14338" width="5" style="126" customWidth="1"/>
    <col min="14339" max="14341" width="4.7109375" style="126" customWidth="1"/>
    <col min="14342" max="14342" width="14.5703125" style="126" customWidth="1"/>
    <col min="14343" max="14343" width="24.7109375" style="126" customWidth="1"/>
    <col min="14344" max="14344" width="15.7109375" style="126" customWidth="1"/>
    <col min="14345" max="14345" width="13.7109375" style="126" customWidth="1"/>
    <col min="14346" max="14347" width="6.140625" style="126" customWidth="1"/>
    <col min="14348" max="14348" width="7.7109375" style="126" customWidth="1"/>
    <col min="14349" max="14349" width="9.5703125" style="126" customWidth="1"/>
    <col min="14350" max="14350" width="21.42578125" style="126" customWidth="1"/>
    <col min="14351" max="14351" width="15.42578125" style="126" customWidth="1"/>
    <col min="14352" max="14363" width="6.7109375" style="126"/>
    <col min="14364" max="14364" width="9.7109375" style="126" customWidth="1"/>
    <col min="14365" max="14375" width="6.7109375" style="126"/>
    <col min="14376" max="14376" width="5.7109375" style="126" bestFit="1" customWidth="1"/>
    <col min="14377" max="14592" width="6.7109375" style="126"/>
    <col min="14593" max="14593" width="3.7109375" style="126" customWidth="1"/>
    <col min="14594" max="14594" width="5" style="126" customWidth="1"/>
    <col min="14595" max="14597" width="4.7109375" style="126" customWidth="1"/>
    <col min="14598" max="14598" width="14.5703125" style="126" customWidth="1"/>
    <col min="14599" max="14599" width="24.7109375" style="126" customWidth="1"/>
    <col min="14600" max="14600" width="15.7109375" style="126" customWidth="1"/>
    <col min="14601" max="14601" width="13.7109375" style="126" customWidth="1"/>
    <col min="14602" max="14603" width="6.140625" style="126" customWidth="1"/>
    <col min="14604" max="14604" width="7.7109375" style="126" customWidth="1"/>
    <col min="14605" max="14605" width="9.5703125" style="126" customWidth="1"/>
    <col min="14606" max="14606" width="21.42578125" style="126" customWidth="1"/>
    <col min="14607" max="14607" width="15.42578125" style="126" customWidth="1"/>
    <col min="14608" max="14619" width="6.7109375" style="126"/>
    <col min="14620" max="14620" width="9.7109375" style="126" customWidth="1"/>
    <col min="14621" max="14631" width="6.7109375" style="126"/>
    <col min="14632" max="14632" width="5.7109375" style="126" bestFit="1" customWidth="1"/>
    <col min="14633" max="14848" width="6.7109375" style="126"/>
    <col min="14849" max="14849" width="3.7109375" style="126" customWidth="1"/>
    <col min="14850" max="14850" width="5" style="126" customWidth="1"/>
    <col min="14851" max="14853" width="4.7109375" style="126" customWidth="1"/>
    <col min="14854" max="14854" width="14.5703125" style="126" customWidth="1"/>
    <col min="14855" max="14855" width="24.7109375" style="126" customWidth="1"/>
    <col min="14856" max="14856" width="15.7109375" style="126" customWidth="1"/>
    <col min="14857" max="14857" width="13.7109375" style="126" customWidth="1"/>
    <col min="14858" max="14859" width="6.140625" style="126" customWidth="1"/>
    <col min="14860" max="14860" width="7.7109375" style="126" customWidth="1"/>
    <col min="14861" max="14861" width="9.5703125" style="126" customWidth="1"/>
    <col min="14862" max="14862" width="21.42578125" style="126" customWidth="1"/>
    <col min="14863" max="14863" width="15.42578125" style="126" customWidth="1"/>
    <col min="14864" max="14875" width="6.7109375" style="126"/>
    <col min="14876" max="14876" width="9.7109375" style="126" customWidth="1"/>
    <col min="14877" max="14887" width="6.7109375" style="126"/>
    <col min="14888" max="14888" width="5.7109375" style="126" bestFit="1" customWidth="1"/>
    <col min="14889" max="15104" width="6.7109375" style="126"/>
    <col min="15105" max="15105" width="3.7109375" style="126" customWidth="1"/>
    <col min="15106" max="15106" width="5" style="126" customWidth="1"/>
    <col min="15107" max="15109" width="4.7109375" style="126" customWidth="1"/>
    <col min="15110" max="15110" width="14.5703125" style="126" customWidth="1"/>
    <col min="15111" max="15111" width="24.7109375" style="126" customWidth="1"/>
    <col min="15112" max="15112" width="15.7109375" style="126" customWidth="1"/>
    <col min="15113" max="15113" width="13.7109375" style="126" customWidth="1"/>
    <col min="15114" max="15115" width="6.140625" style="126" customWidth="1"/>
    <col min="15116" max="15116" width="7.7109375" style="126" customWidth="1"/>
    <col min="15117" max="15117" width="9.5703125" style="126" customWidth="1"/>
    <col min="15118" max="15118" width="21.42578125" style="126" customWidth="1"/>
    <col min="15119" max="15119" width="15.42578125" style="126" customWidth="1"/>
    <col min="15120" max="15131" width="6.7109375" style="126"/>
    <col min="15132" max="15132" width="9.7109375" style="126" customWidth="1"/>
    <col min="15133" max="15143" width="6.7109375" style="126"/>
    <col min="15144" max="15144" width="5.7109375" style="126" bestFit="1" customWidth="1"/>
    <col min="15145" max="15360" width="6.7109375" style="126"/>
    <col min="15361" max="15361" width="3.7109375" style="126" customWidth="1"/>
    <col min="15362" max="15362" width="5" style="126" customWidth="1"/>
    <col min="15363" max="15365" width="4.7109375" style="126" customWidth="1"/>
    <col min="15366" max="15366" width="14.5703125" style="126" customWidth="1"/>
    <col min="15367" max="15367" width="24.7109375" style="126" customWidth="1"/>
    <col min="15368" max="15368" width="15.7109375" style="126" customWidth="1"/>
    <col min="15369" max="15369" width="13.7109375" style="126" customWidth="1"/>
    <col min="15370" max="15371" width="6.140625" style="126" customWidth="1"/>
    <col min="15372" max="15372" width="7.7109375" style="126" customWidth="1"/>
    <col min="15373" max="15373" width="9.5703125" style="126" customWidth="1"/>
    <col min="15374" max="15374" width="21.42578125" style="126" customWidth="1"/>
    <col min="15375" max="15375" width="15.42578125" style="126" customWidth="1"/>
    <col min="15376" max="15387" width="6.7109375" style="126"/>
    <col min="15388" max="15388" width="9.7109375" style="126" customWidth="1"/>
    <col min="15389" max="15399" width="6.7109375" style="126"/>
    <col min="15400" max="15400" width="5.7109375" style="126" bestFit="1" customWidth="1"/>
    <col min="15401" max="15616" width="6.7109375" style="126"/>
    <col min="15617" max="15617" width="3.7109375" style="126" customWidth="1"/>
    <col min="15618" max="15618" width="5" style="126" customWidth="1"/>
    <col min="15619" max="15621" width="4.7109375" style="126" customWidth="1"/>
    <col min="15622" max="15622" width="14.5703125" style="126" customWidth="1"/>
    <col min="15623" max="15623" width="24.7109375" style="126" customWidth="1"/>
    <col min="15624" max="15624" width="15.7109375" style="126" customWidth="1"/>
    <col min="15625" max="15625" width="13.7109375" style="126" customWidth="1"/>
    <col min="15626" max="15627" width="6.140625" style="126" customWidth="1"/>
    <col min="15628" max="15628" width="7.7109375" style="126" customWidth="1"/>
    <col min="15629" max="15629" width="9.5703125" style="126" customWidth="1"/>
    <col min="15630" max="15630" width="21.42578125" style="126" customWidth="1"/>
    <col min="15631" max="15631" width="15.42578125" style="126" customWidth="1"/>
    <col min="15632" max="15643" width="6.7109375" style="126"/>
    <col min="15644" max="15644" width="9.7109375" style="126" customWidth="1"/>
    <col min="15645" max="15655" width="6.7109375" style="126"/>
    <col min="15656" max="15656" width="5.7109375" style="126" bestFit="1" customWidth="1"/>
    <col min="15657" max="15872" width="6.7109375" style="126"/>
    <col min="15873" max="15873" width="3.7109375" style="126" customWidth="1"/>
    <col min="15874" max="15874" width="5" style="126" customWidth="1"/>
    <col min="15875" max="15877" width="4.7109375" style="126" customWidth="1"/>
    <col min="15878" max="15878" width="14.5703125" style="126" customWidth="1"/>
    <col min="15879" max="15879" width="24.7109375" style="126" customWidth="1"/>
    <col min="15880" max="15880" width="15.7109375" style="126" customWidth="1"/>
    <col min="15881" max="15881" width="13.7109375" style="126" customWidth="1"/>
    <col min="15882" max="15883" width="6.140625" style="126" customWidth="1"/>
    <col min="15884" max="15884" width="7.7109375" style="126" customWidth="1"/>
    <col min="15885" max="15885" width="9.5703125" style="126" customWidth="1"/>
    <col min="15886" max="15886" width="21.42578125" style="126" customWidth="1"/>
    <col min="15887" max="15887" width="15.42578125" style="126" customWidth="1"/>
    <col min="15888" max="15899" width="6.7109375" style="126"/>
    <col min="15900" max="15900" width="9.7109375" style="126" customWidth="1"/>
    <col min="15901" max="15911" width="6.7109375" style="126"/>
    <col min="15912" max="15912" width="5.7109375" style="126" bestFit="1" customWidth="1"/>
    <col min="15913" max="16128" width="6.7109375" style="126"/>
    <col min="16129" max="16129" width="3.7109375" style="126" customWidth="1"/>
    <col min="16130" max="16130" width="5" style="126" customWidth="1"/>
    <col min="16131" max="16133" width="4.7109375" style="126" customWidth="1"/>
    <col min="16134" max="16134" width="14.5703125" style="126" customWidth="1"/>
    <col min="16135" max="16135" width="24.7109375" style="126" customWidth="1"/>
    <col min="16136" max="16136" width="15.7109375" style="126" customWidth="1"/>
    <col min="16137" max="16137" width="13.7109375" style="126" customWidth="1"/>
    <col min="16138" max="16139" width="6.140625" style="126" customWidth="1"/>
    <col min="16140" max="16140" width="7.7109375" style="126" customWidth="1"/>
    <col min="16141" max="16141" width="9.5703125" style="126" customWidth="1"/>
    <col min="16142" max="16142" width="21.42578125" style="126" customWidth="1"/>
    <col min="16143" max="16143" width="15.42578125" style="126" customWidth="1"/>
    <col min="16144" max="16155" width="6.7109375" style="126"/>
    <col min="16156" max="16156" width="9.7109375" style="126" customWidth="1"/>
    <col min="16157" max="16167" width="6.7109375" style="126"/>
    <col min="16168" max="16168" width="5.7109375" style="126" bestFit="1" customWidth="1"/>
    <col min="16169" max="16384" width="6.7109375" style="126"/>
  </cols>
  <sheetData>
    <row r="1" spans="1:40" ht="80.099999999999994" customHeight="1" thickBot="1" x14ac:dyDescent="0.25">
      <c r="A1" s="397" t="s">
        <v>12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9"/>
    </row>
    <row r="2" spans="1:40" ht="30.75" customHeight="1" x14ac:dyDescent="0.2">
      <c r="A2" s="338" t="s">
        <v>93</v>
      </c>
      <c r="B2" s="338"/>
      <c r="C2" s="338"/>
      <c r="D2" s="338"/>
      <c r="E2" s="338"/>
      <c r="F2" s="338"/>
      <c r="G2" s="338"/>
      <c r="H2" s="338"/>
      <c r="I2" s="338"/>
      <c r="J2" s="338"/>
      <c r="K2" s="338"/>
      <c r="L2" s="338"/>
      <c r="M2" s="338" t="s">
        <v>437</v>
      </c>
      <c r="N2" s="338"/>
      <c r="O2" s="338"/>
      <c r="P2" s="338"/>
      <c r="Q2" s="338"/>
      <c r="R2" s="338"/>
      <c r="S2" s="338"/>
      <c r="T2" s="338"/>
      <c r="U2" s="338"/>
      <c r="V2" s="338"/>
      <c r="W2" s="338"/>
      <c r="X2" s="338"/>
      <c r="Y2" s="338"/>
      <c r="Z2" s="338"/>
      <c r="AA2" s="338"/>
      <c r="AB2" s="338"/>
      <c r="AC2" s="338"/>
      <c r="AD2" s="338"/>
      <c r="AE2" s="579" t="s">
        <v>438</v>
      </c>
      <c r="AF2" s="580"/>
      <c r="AG2" s="580"/>
      <c r="AH2" s="580"/>
      <c r="AI2" s="580"/>
      <c r="AJ2" s="580"/>
      <c r="AK2" s="580"/>
      <c r="AL2" s="580"/>
      <c r="AM2" s="580"/>
      <c r="AN2" s="581"/>
    </row>
    <row r="3" spans="1:40" ht="42" customHeight="1" thickBot="1" x14ac:dyDescent="0.25">
      <c r="A3" s="582" t="s">
        <v>439</v>
      </c>
      <c r="B3" s="583"/>
      <c r="C3" s="583"/>
      <c r="D3" s="583"/>
      <c r="E3" s="583"/>
      <c r="F3" s="583"/>
      <c r="G3" s="583"/>
      <c r="H3" s="583"/>
      <c r="I3" s="583"/>
      <c r="J3" s="583"/>
      <c r="K3" s="583"/>
      <c r="L3" s="584"/>
      <c r="M3" s="585" t="s">
        <v>440</v>
      </c>
      <c r="N3" s="585"/>
      <c r="O3" s="585"/>
      <c r="P3" s="585"/>
      <c r="Q3" s="585"/>
      <c r="R3" s="585"/>
      <c r="S3" s="585"/>
      <c r="T3" s="585"/>
      <c r="U3" s="585"/>
      <c r="V3" s="585"/>
      <c r="W3" s="585"/>
      <c r="X3" s="585"/>
      <c r="Y3" s="585"/>
      <c r="Z3" s="585"/>
      <c r="AA3" s="585"/>
      <c r="AB3" s="585"/>
      <c r="AC3" s="585"/>
      <c r="AD3" s="585"/>
      <c r="AE3" s="579"/>
      <c r="AF3" s="580"/>
      <c r="AG3" s="580"/>
      <c r="AH3" s="580"/>
      <c r="AI3" s="580"/>
      <c r="AJ3" s="580"/>
      <c r="AK3" s="580"/>
      <c r="AL3" s="580"/>
      <c r="AM3" s="580"/>
      <c r="AN3" s="581"/>
    </row>
    <row r="4" spans="1:40" ht="12.75" customHeight="1" x14ac:dyDescent="0.2">
      <c r="A4" s="427" t="s">
        <v>13</v>
      </c>
      <c r="B4" s="414"/>
      <c r="C4" s="414"/>
      <c r="D4" s="414"/>
      <c r="E4" s="414"/>
      <c r="F4" s="414"/>
      <c r="G4" s="414"/>
      <c r="H4" s="414"/>
      <c r="I4" s="414"/>
      <c r="J4" s="414"/>
      <c r="K4" s="414"/>
      <c r="L4" s="414"/>
      <c r="M4" s="414"/>
      <c r="N4" s="414"/>
      <c r="O4" s="414"/>
      <c r="P4" s="500" t="s">
        <v>24</v>
      </c>
      <c r="Q4" s="500"/>
      <c r="R4" s="500"/>
      <c r="S4" s="500"/>
      <c r="T4" s="500"/>
      <c r="U4" s="500"/>
      <c r="V4" s="500"/>
      <c r="W4" s="500"/>
      <c r="X4" s="500"/>
      <c r="Y4" s="500"/>
      <c r="Z4" s="500"/>
      <c r="AA4" s="500"/>
      <c r="AB4" s="501" t="s">
        <v>26</v>
      </c>
      <c r="AC4" s="502"/>
      <c r="AD4" s="502"/>
      <c r="AE4" s="502"/>
      <c r="AF4" s="502"/>
      <c r="AG4" s="502"/>
      <c r="AH4" s="502"/>
      <c r="AI4" s="502"/>
      <c r="AJ4" s="502"/>
      <c r="AK4" s="502"/>
      <c r="AL4" s="502"/>
      <c r="AM4" s="502"/>
      <c r="AN4" s="503"/>
    </row>
    <row r="5" spans="1:40" ht="27" customHeight="1" x14ac:dyDescent="0.2">
      <c r="A5" s="428" t="s">
        <v>14</v>
      </c>
      <c r="B5" s="331" t="s">
        <v>15</v>
      </c>
      <c r="C5" s="331"/>
      <c r="D5" s="331"/>
      <c r="E5" s="331"/>
      <c r="F5" s="330" t="s">
        <v>16</v>
      </c>
      <c r="G5" s="330" t="s">
        <v>18</v>
      </c>
      <c r="H5" s="330" t="s">
        <v>17</v>
      </c>
      <c r="I5" s="330" t="s">
        <v>22</v>
      </c>
      <c r="J5" s="330" t="s">
        <v>19</v>
      </c>
      <c r="K5" s="330" t="s">
        <v>20</v>
      </c>
      <c r="L5" s="330"/>
      <c r="M5" s="330" t="s">
        <v>21</v>
      </c>
      <c r="N5" s="330" t="s">
        <v>23</v>
      </c>
      <c r="O5" s="330" t="s">
        <v>25</v>
      </c>
      <c r="P5" s="486" t="s">
        <v>0</v>
      </c>
      <c r="Q5" s="486" t="s">
        <v>1</v>
      </c>
      <c r="R5" s="486" t="s">
        <v>2</v>
      </c>
      <c r="S5" s="486" t="s">
        <v>3</v>
      </c>
      <c r="T5" s="486" t="s">
        <v>4</v>
      </c>
      <c r="U5" s="486" t="s">
        <v>5</v>
      </c>
      <c r="V5" s="486" t="s">
        <v>6</v>
      </c>
      <c r="W5" s="486" t="s">
        <v>7</v>
      </c>
      <c r="X5" s="486" t="s">
        <v>8</v>
      </c>
      <c r="Y5" s="486" t="s">
        <v>9</v>
      </c>
      <c r="Z5" s="486" t="s">
        <v>10</v>
      </c>
      <c r="AA5" s="486" t="s">
        <v>11</v>
      </c>
      <c r="AB5" s="373" t="s">
        <v>98</v>
      </c>
      <c r="AC5" s="372" t="s">
        <v>0</v>
      </c>
      <c r="AD5" s="372" t="s">
        <v>1</v>
      </c>
      <c r="AE5" s="372" t="s">
        <v>2</v>
      </c>
      <c r="AF5" s="372" t="s">
        <v>3</v>
      </c>
      <c r="AG5" s="372" t="s">
        <v>4</v>
      </c>
      <c r="AH5" s="372" t="s">
        <v>5</v>
      </c>
      <c r="AI5" s="372" t="s">
        <v>6</v>
      </c>
      <c r="AJ5" s="372" t="s">
        <v>7</v>
      </c>
      <c r="AK5" s="372" t="s">
        <v>8</v>
      </c>
      <c r="AL5" s="372" t="s">
        <v>9</v>
      </c>
      <c r="AM5" s="372" t="s">
        <v>10</v>
      </c>
      <c r="AN5" s="479" t="s">
        <v>11</v>
      </c>
    </row>
    <row r="6" spans="1:40" ht="22.5" customHeight="1" x14ac:dyDescent="0.2">
      <c r="A6" s="428"/>
      <c r="B6" s="55">
        <v>1</v>
      </c>
      <c r="C6" s="55">
        <v>2</v>
      </c>
      <c r="D6" s="55">
        <v>3</v>
      </c>
      <c r="E6" s="55">
        <v>4</v>
      </c>
      <c r="F6" s="330"/>
      <c r="G6" s="330"/>
      <c r="H6" s="330"/>
      <c r="I6" s="330"/>
      <c r="J6" s="330"/>
      <c r="K6" s="55" t="s">
        <v>39</v>
      </c>
      <c r="L6" s="55" t="s">
        <v>38</v>
      </c>
      <c r="M6" s="330"/>
      <c r="N6" s="330"/>
      <c r="O6" s="330"/>
      <c r="P6" s="486"/>
      <c r="Q6" s="486"/>
      <c r="R6" s="486"/>
      <c r="S6" s="486"/>
      <c r="T6" s="486"/>
      <c r="U6" s="486"/>
      <c r="V6" s="486"/>
      <c r="W6" s="486"/>
      <c r="X6" s="486"/>
      <c r="Y6" s="486"/>
      <c r="Z6" s="486"/>
      <c r="AA6" s="486"/>
      <c r="AB6" s="374"/>
      <c r="AC6" s="372"/>
      <c r="AD6" s="372"/>
      <c r="AE6" s="372"/>
      <c r="AF6" s="372"/>
      <c r="AG6" s="372"/>
      <c r="AH6" s="372"/>
      <c r="AI6" s="372"/>
      <c r="AJ6" s="372"/>
      <c r="AK6" s="372"/>
      <c r="AL6" s="372"/>
      <c r="AM6" s="372"/>
      <c r="AN6" s="479"/>
    </row>
    <row r="7" spans="1:40" s="256" customFormat="1" ht="143.25" customHeight="1" x14ac:dyDescent="0.25">
      <c r="A7" s="246">
        <v>1</v>
      </c>
      <c r="B7" s="247" t="s">
        <v>176</v>
      </c>
      <c r="C7" s="247"/>
      <c r="D7" s="247"/>
      <c r="E7" s="247"/>
      <c r="F7" s="248" t="s">
        <v>441</v>
      </c>
      <c r="G7" s="249" t="s">
        <v>442</v>
      </c>
      <c r="H7" s="249" t="s">
        <v>443</v>
      </c>
      <c r="I7" s="250" t="s">
        <v>56</v>
      </c>
      <c r="J7" s="251">
        <v>1</v>
      </c>
      <c r="K7" s="252" t="s">
        <v>444</v>
      </c>
      <c r="L7" s="251" t="s">
        <v>68</v>
      </c>
      <c r="M7" s="250" t="s">
        <v>46</v>
      </c>
      <c r="N7" s="250" t="s">
        <v>445</v>
      </c>
      <c r="O7" s="250" t="s">
        <v>446</v>
      </c>
      <c r="P7" s="253" t="s">
        <v>68</v>
      </c>
      <c r="Q7" s="253" t="s">
        <v>68</v>
      </c>
      <c r="R7" s="253" t="s">
        <v>68</v>
      </c>
      <c r="S7" s="253" t="s">
        <v>68</v>
      </c>
      <c r="T7" s="253" t="s">
        <v>68</v>
      </c>
      <c r="U7" s="253" t="s">
        <v>68</v>
      </c>
      <c r="V7" s="253" t="s">
        <v>68</v>
      </c>
      <c r="W7" s="253" t="s">
        <v>68</v>
      </c>
      <c r="X7" s="253">
        <v>1</v>
      </c>
      <c r="Y7" s="253">
        <v>1</v>
      </c>
      <c r="Z7" s="253" t="s">
        <v>68</v>
      </c>
      <c r="AA7" s="253">
        <v>1</v>
      </c>
      <c r="AB7" s="254">
        <v>1</v>
      </c>
      <c r="AC7" s="253" t="s">
        <v>68</v>
      </c>
      <c r="AD7" s="253" t="s">
        <v>68</v>
      </c>
      <c r="AE7" s="253" t="s">
        <v>68</v>
      </c>
      <c r="AF7" s="253" t="s">
        <v>68</v>
      </c>
      <c r="AG7" s="253" t="s">
        <v>68</v>
      </c>
      <c r="AH7" s="253" t="s">
        <v>68</v>
      </c>
      <c r="AI7" s="253" t="s">
        <v>68</v>
      </c>
      <c r="AJ7" s="253" t="s">
        <v>68</v>
      </c>
      <c r="AK7" s="253" t="s">
        <v>68</v>
      </c>
      <c r="AL7" s="253" t="s">
        <v>68</v>
      </c>
      <c r="AM7" s="253" t="s">
        <v>68</v>
      </c>
      <c r="AN7" s="255" t="s">
        <v>447</v>
      </c>
    </row>
    <row r="8" spans="1:40" s="256" customFormat="1" ht="101.25" customHeight="1" x14ac:dyDescent="0.25">
      <c r="A8" s="246">
        <v>2</v>
      </c>
      <c r="B8" s="247" t="s">
        <v>176</v>
      </c>
      <c r="C8" s="247"/>
      <c r="D8" s="247"/>
      <c r="E8" s="247"/>
      <c r="F8" s="248" t="s">
        <v>448</v>
      </c>
      <c r="G8" s="250" t="s">
        <v>449</v>
      </c>
      <c r="H8" s="250" t="s">
        <v>450</v>
      </c>
      <c r="I8" s="250" t="s">
        <v>56</v>
      </c>
      <c r="J8" s="252" t="s">
        <v>451</v>
      </c>
      <c r="K8" s="252" t="s">
        <v>452</v>
      </c>
      <c r="L8" s="251" t="s">
        <v>453</v>
      </c>
      <c r="M8" s="250" t="s">
        <v>454</v>
      </c>
      <c r="N8" s="250" t="s">
        <v>455</v>
      </c>
      <c r="O8" s="250" t="s">
        <v>446</v>
      </c>
      <c r="P8" s="253" t="s">
        <v>68</v>
      </c>
      <c r="Q8" s="253" t="s">
        <v>68</v>
      </c>
      <c r="R8" s="253" t="s">
        <v>68</v>
      </c>
      <c r="S8" s="253" t="s">
        <v>68</v>
      </c>
      <c r="T8" s="253" t="s">
        <v>68</v>
      </c>
      <c r="U8" s="253" t="s">
        <v>68</v>
      </c>
      <c r="V8" s="253" t="s">
        <v>68</v>
      </c>
      <c r="W8" s="253" t="s">
        <v>68</v>
      </c>
      <c r="X8" s="253" t="s">
        <v>68</v>
      </c>
      <c r="Y8" s="253" t="s">
        <v>68</v>
      </c>
      <c r="Z8" s="253" t="s">
        <v>68</v>
      </c>
      <c r="AA8" s="253" t="s">
        <v>451</v>
      </c>
      <c r="AB8" s="257" t="s">
        <v>451</v>
      </c>
      <c r="AC8" s="253" t="s">
        <v>68</v>
      </c>
      <c r="AD8" s="253" t="s">
        <v>68</v>
      </c>
      <c r="AE8" s="253" t="s">
        <v>68</v>
      </c>
      <c r="AF8" s="253" t="s">
        <v>68</v>
      </c>
      <c r="AG8" s="253" t="s">
        <v>68</v>
      </c>
      <c r="AH8" s="253" t="s">
        <v>68</v>
      </c>
      <c r="AI8" s="253" t="s">
        <v>68</v>
      </c>
      <c r="AJ8" s="253" t="s">
        <v>68</v>
      </c>
      <c r="AK8" s="253" t="s">
        <v>68</v>
      </c>
      <c r="AL8" s="253" t="s">
        <v>68</v>
      </c>
      <c r="AM8" s="253" t="s">
        <v>68</v>
      </c>
      <c r="AN8" s="255" t="s">
        <v>447</v>
      </c>
    </row>
    <row r="9" spans="1:40" s="256" customFormat="1" ht="101.25" customHeight="1" thickBot="1" x14ac:dyDescent="0.3">
      <c r="A9" s="258">
        <v>3</v>
      </c>
      <c r="B9" s="259" t="s">
        <v>176</v>
      </c>
      <c r="C9" s="259"/>
      <c r="D9" s="259"/>
      <c r="E9" s="259"/>
      <c r="F9" s="260" t="s">
        <v>456</v>
      </c>
      <c r="G9" s="261" t="s">
        <v>457</v>
      </c>
      <c r="H9" s="261" t="s">
        <v>458</v>
      </c>
      <c r="I9" s="261" t="s">
        <v>56</v>
      </c>
      <c r="J9" s="262">
        <v>1</v>
      </c>
      <c r="K9" s="262">
        <v>0</v>
      </c>
      <c r="L9" s="263" t="s">
        <v>453</v>
      </c>
      <c r="M9" s="261" t="s">
        <v>46</v>
      </c>
      <c r="N9" s="261" t="s">
        <v>459</v>
      </c>
      <c r="O9" s="250" t="s">
        <v>446</v>
      </c>
      <c r="P9" s="264" t="s">
        <v>68</v>
      </c>
      <c r="Q9" s="264" t="s">
        <v>68</v>
      </c>
      <c r="R9" s="264" t="s">
        <v>68</v>
      </c>
      <c r="S9" s="264" t="s">
        <v>68</v>
      </c>
      <c r="T9" s="264" t="s">
        <v>68</v>
      </c>
      <c r="U9" s="264" t="s">
        <v>68</v>
      </c>
      <c r="V9" s="264" t="s">
        <v>68</v>
      </c>
      <c r="W9" s="264" t="s">
        <v>68</v>
      </c>
      <c r="X9" s="264" t="s">
        <v>68</v>
      </c>
      <c r="Y9" s="264" t="s">
        <v>68</v>
      </c>
      <c r="Z9" s="264" t="s">
        <v>68</v>
      </c>
      <c r="AA9" s="265">
        <v>1</v>
      </c>
      <c r="AB9" s="266">
        <v>1</v>
      </c>
      <c r="AC9" s="264" t="s">
        <v>68</v>
      </c>
      <c r="AD9" s="264" t="s">
        <v>68</v>
      </c>
      <c r="AE9" s="264" t="s">
        <v>68</v>
      </c>
      <c r="AF9" s="264" t="s">
        <v>68</v>
      </c>
      <c r="AG9" s="264" t="s">
        <v>68</v>
      </c>
      <c r="AH9" s="264" t="s">
        <v>68</v>
      </c>
      <c r="AI9" s="264" t="s">
        <v>68</v>
      </c>
      <c r="AJ9" s="264" t="s">
        <v>68</v>
      </c>
      <c r="AK9" s="264" t="s">
        <v>68</v>
      </c>
      <c r="AL9" s="264" t="s">
        <v>68</v>
      </c>
      <c r="AM9" s="264" t="s">
        <v>68</v>
      </c>
      <c r="AN9" s="255" t="s">
        <v>447</v>
      </c>
    </row>
    <row r="10" spans="1:40" ht="12.75" customHeight="1" thickBot="1" x14ac:dyDescent="0.25">
      <c r="A10" s="610" t="s">
        <v>27</v>
      </c>
      <c r="B10" s="611"/>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2"/>
    </row>
    <row r="11" spans="1:40" ht="148.5" customHeight="1" thickBot="1" x14ac:dyDescent="0.25">
      <c r="A11" s="613" t="s">
        <v>460</v>
      </c>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7"/>
    </row>
  </sheetData>
  <mergeCells count="47">
    <mergeCell ref="A11:AN11"/>
    <mergeCell ref="AJ5:AJ6"/>
    <mergeCell ref="AK5:AK6"/>
    <mergeCell ref="AL5:AL6"/>
    <mergeCell ref="AM5:AM6"/>
    <mergeCell ref="AN5:AN6"/>
    <mergeCell ref="A10:AN10"/>
    <mergeCell ref="AD5:AD6"/>
    <mergeCell ref="AE5:AE6"/>
    <mergeCell ref="AF5:AF6"/>
    <mergeCell ref="AG5:AG6"/>
    <mergeCell ref="AH5:AH6"/>
    <mergeCell ref="AI5:AI6"/>
    <mergeCell ref="X5:X6"/>
    <mergeCell ref="Y5:Y6"/>
    <mergeCell ref="Z5:Z6"/>
    <mergeCell ref="AA5:AA6"/>
    <mergeCell ref="AB5:AB6"/>
    <mergeCell ref="AC5:AC6"/>
    <mergeCell ref="R5:R6"/>
    <mergeCell ref="S5:S6"/>
    <mergeCell ref="T5:T6"/>
    <mergeCell ref="U5:U6"/>
    <mergeCell ref="V5:V6"/>
    <mergeCell ref="W5:W6"/>
    <mergeCell ref="Q5:Q6"/>
    <mergeCell ref="A4:O4"/>
    <mergeCell ref="P4:AA4"/>
    <mergeCell ref="AB4:AN4"/>
    <mergeCell ref="A5:A6"/>
    <mergeCell ref="B5:E5"/>
    <mergeCell ref="F5:F6"/>
    <mergeCell ref="G5:G6"/>
    <mergeCell ref="H5:H6"/>
    <mergeCell ref="I5:I6"/>
    <mergeCell ref="J5:J6"/>
    <mergeCell ref="K5:L5"/>
    <mergeCell ref="M5:M6"/>
    <mergeCell ref="N5:N6"/>
    <mergeCell ref="O5:O6"/>
    <mergeCell ref="P5:P6"/>
    <mergeCell ref="A1:AN1"/>
    <mergeCell ref="A2:L2"/>
    <mergeCell ref="M2:AD2"/>
    <mergeCell ref="AE2:AN3"/>
    <mergeCell ref="A3:L3"/>
    <mergeCell ref="M3:AD3"/>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 xml:space="preserve">&amp;L&amp;"Arial,Normal"&amp;8FR.EM.012&amp;C&amp;"Arial,Normal"&amp;8                                                                                                            &amp;R&amp;"Arial,Normal"&amp;8Versión 06_15/02/2018                                              </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4"/>
  <sheetViews>
    <sheetView workbookViewId="0">
      <selection activeCell="E17" sqref="E17"/>
    </sheetView>
  </sheetViews>
  <sheetFormatPr baseColWidth="10" defaultRowHeight="15" x14ac:dyDescent="0.25"/>
  <cols>
    <col min="1" max="1" width="2.7109375" customWidth="1"/>
    <col min="2" max="2" width="10.42578125" customWidth="1"/>
    <col min="4" max="4" width="4.5703125" customWidth="1"/>
  </cols>
  <sheetData>
    <row r="3" spans="2:5" x14ac:dyDescent="0.25">
      <c r="B3" s="40" t="s">
        <v>75</v>
      </c>
    </row>
    <row r="4" spans="2:5" ht="6" customHeight="1" x14ac:dyDescent="0.25">
      <c r="B4" s="40"/>
    </row>
    <row r="5" spans="2:5" x14ac:dyDescent="0.25">
      <c r="B5" s="41" t="s">
        <v>76</v>
      </c>
      <c r="C5" s="41">
        <v>420069</v>
      </c>
      <c r="D5" s="42" t="s">
        <v>81</v>
      </c>
      <c r="E5" s="41">
        <f>+C5/2</f>
        <v>210034.5</v>
      </c>
    </row>
    <row r="6" spans="2:5" x14ac:dyDescent="0.25">
      <c r="B6" s="43" t="s">
        <v>77</v>
      </c>
      <c r="C6" s="41">
        <f>178200+44450+103780</f>
        <v>326430</v>
      </c>
      <c r="D6" s="42" t="s">
        <v>81</v>
      </c>
      <c r="E6" s="41">
        <f t="shared" ref="E6:E8" si="0">+C6/2</f>
        <v>163215</v>
      </c>
    </row>
    <row r="7" spans="2:5" x14ac:dyDescent="0.25">
      <c r="B7" s="43" t="s">
        <v>78</v>
      </c>
      <c r="C7" s="41">
        <f>33785+34000</f>
        <v>67785</v>
      </c>
      <c r="D7" s="42" t="s">
        <v>81</v>
      </c>
      <c r="E7" s="41">
        <f t="shared" si="0"/>
        <v>33892.5</v>
      </c>
    </row>
    <row r="8" spans="2:5" x14ac:dyDescent="0.25">
      <c r="B8" s="43" t="s">
        <v>83</v>
      </c>
      <c r="C8" s="41">
        <f>SUM(C5:C7)</f>
        <v>814284</v>
      </c>
      <c r="D8" s="42" t="s">
        <v>81</v>
      </c>
      <c r="E8" s="45">
        <f t="shared" si="0"/>
        <v>407142</v>
      </c>
    </row>
    <row r="10" spans="2:5" x14ac:dyDescent="0.25">
      <c r="B10" s="43" t="s">
        <v>79</v>
      </c>
      <c r="C10" s="46"/>
      <c r="D10" s="47"/>
      <c r="E10" s="41">
        <v>30000</v>
      </c>
    </row>
    <row r="11" spans="2:5" x14ac:dyDescent="0.25">
      <c r="B11" s="43" t="s">
        <v>80</v>
      </c>
      <c r="C11" s="48"/>
      <c r="D11" s="49"/>
      <c r="E11" s="41">
        <f>50320+122590</f>
        <v>172910</v>
      </c>
    </row>
    <row r="12" spans="2:5" x14ac:dyDescent="0.25">
      <c r="B12" s="43" t="s">
        <v>83</v>
      </c>
      <c r="C12" s="50"/>
      <c r="D12" s="51"/>
      <c r="E12" s="45">
        <f>+E11+E10</f>
        <v>202910</v>
      </c>
    </row>
    <row r="14" spans="2:5" x14ac:dyDescent="0.25">
      <c r="B14" s="44" t="s">
        <v>82</v>
      </c>
      <c r="C14" s="52"/>
      <c r="D14" s="53"/>
      <c r="E14" s="45">
        <f>+E8+E12</f>
        <v>610052</v>
      </c>
    </row>
  </sheetData>
  <phoneticPr fontId="1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zoomScale="70" zoomScaleNormal="70" workbookViewId="0">
      <selection activeCell="A4" sqref="A4:X4"/>
    </sheetView>
  </sheetViews>
  <sheetFormatPr baseColWidth="10" defaultRowHeight="15" x14ac:dyDescent="0.25"/>
  <cols>
    <col min="2" max="2" width="13.85546875" customWidth="1"/>
    <col min="3" max="15" width="5.85546875" customWidth="1"/>
    <col min="16" max="16" width="4.85546875" customWidth="1"/>
    <col min="17" max="20" width="5.85546875" customWidth="1"/>
    <col min="21" max="21" width="11.85546875" customWidth="1"/>
  </cols>
  <sheetData>
    <row r="1" spans="1:24" x14ac:dyDescent="0.25">
      <c r="A1" s="630" t="s">
        <v>24</v>
      </c>
      <c r="B1" s="630"/>
      <c r="C1" s="630"/>
      <c r="D1" s="630"/>
      <c r="E1" s="630"/>
      <c r="F1" s="630"/>
      <c r="G1" s="630"/>
      <c r="H1" s="630"/>
      <c r="I1" s="630"/>
      <c r="J1" s="630"/>
      <c r="K1" s="630"/>
      <c r="L1" s="630"/>
      <c r="M1" s="630"/>
      <c r="N1" s="630"/>
      <c r="O1" s="630"/>
      <c r="P1" s="630"/>
      <c r="Q1" s="630"/>
      <c r="R1" s="630"/>
      <c r="S1" s="630"/>
      <c r="T1" s="630"/>
      <c r="U1" s="630"/>
      <c r="V1" s="630"/>
      <c r="W1" s="630"/>
      <c r="X1" s="630"/>
    </row>
    <row r="2" spans="1:24" x14ac:dyDescent="0.25">
      <c r="A2" s="631" t="s">
        <v>16</v>
      </c>
      <c r="B2" s="631"/>
      <c r="C2" s="624" t="s">
        <v>0</v>
      </c>
      <c r="D2" s="624"/>
      <c r="E2" s="624" t="s">
        <v>1</v>
      </c>
      <c r="F2" s="624"/>
      <c r="G2" s="624" t="s">
        <v>2</v>
      </c>
      <c r="H2" s="624"/>
      <c r="I2" s="624" t="s">
        <v>3</v>
      </c>
      <c r="J2" s="624"/>
      <c r="K2" s="624" t="s">
        <v>4</v>
      </c>
      <c r="L2" s="624"/>
      <c r="M2" s="624" t="s">
        <v>5</v>
      </c>
      <c r="N2" s="624"/>
      <c r="O2" s="624" t="s">
        <v>6</v>
      </c>
      <c r="P2" s="624"/>
      <c r="Q2" s="624" t="s">
        <v>7</v>
      </c>
      <c r="R2" s="624"/>
      <c r="S2" s="624" t="s">
        <v>8</v>
      </c>
      <c r="T2" s="624"/>
      <c r="U2" s="624" t="s">
        <v>9</v>
      </c>
      <c r="V2" s="624" t="s">
        <v>10</v>
      </c>
      <c r="W2" s="624"/>
      <c r="X2" s="624" t="s">
        <v>11</v>
      </c>
    </row>
    <row r="3" spans="1:24" x14ac:dyDescent="0.25">
      <c r="A3" s="631"/>
      <c r="B3" s="631"/>
      <c r="C3" s="624"/>
      <c r="D3" s="624"/>
      <c r="E3" s="624"/>
      <c r="F3" s="624"/>
      <c r="G3" s="624"/>
      <c r="H3" s="624"/>
      <c r="I3" s="624"/>
      <c r="J3" s="624"/>
      <c r="K3" s="624"/>
      <c r="L3" s="624"/>
      <c r="M3" s="624"/>
      <c r="N3" s="624"/>
      <c r="O3" s="624"/>
      <c r="P3" s="624"/>
      <c r="Q3" s="624"/>
      <c r="R3" s="624"/>
      <c r="S3" s="624"/>
      <c r="T3" s="624"/>
      <c r="U3" s="624"/>
      <c r="V3" s="624"/>
      <c r="W3" s="624"/>
      <c r="X3" s="624"/>
    </row>
    <row r="4" spans="1:24" ht="21" x14ac:dyDescent="0.35">
      <c r="A4" s="625" t="s">
        <v>34</v>
      </c>
      <c r="B4" s="626"/>
      <c r="C4" s="626"/>
      <c r="D4" s="626"/>
      <c r="E4" s="626"/>
      <c r="F4" s="626"/>
      <c r="G4" s="626"/>
      <c r="H4" s="626"/>
      <c r="I4" s="626"/>
      <c r="J4" s="626"/>
      <c r="K4" s="626"/>
      <c r="L4" s="626"/>
      <c r="M4" s="626"/>
      <c r="N4" s="626"/>
      <c r="O4" s="626"/>
      <c r="P4" s="626"/>
      <c r="Q4" s="626"/>
      <c r="R4" s="626"/>
      <c r="S4" s="626"/>
      <c r="T4" s="626"/>
      <c r="U4" s="626"/>
      <c r="V4" s="626"/>
      <c r="W4" s="626"/>
      <c r="X4" s="627"/>
    </row>
    <row r="5" spans="1:24" ht="62.25" customHeight="1" x14ac:dyDescent="0.25">
      <c r="A5" s="618" t="s">
        <v>29</v>
      </c>
      <c r="B5" s="619"/>
      <c r="C5" s="622" t="s">
        <v>28</v>
      </c>
      <c r="D5" s="623"/>
      <c r="E5" s="622" t="s">
        <v>28</v>
      </c>
      <c r="F5" s="623"/>
      <c r="G5" s="622" t="s">
        <v>28</v>
      </c>
      <c r="H5" s="623"/>
      <c r="I5" s="622" t="s">
        <v>28</v>
      </c>
      <c r="J5" s="623"/>
      <c r="K5" s="622" t="s">
        <v>28</v>
      </c>
      <c r="L5" s="623"/>
      <c r="M5" s="622" t="s">
        <v>28</v>
      </c>
      <c r="N5" s="623"/>
      <c r="O5" s="622" t="s">
        <v>28</v>
      </c>
      <c r="P5" s="623"/>
      <c r="Q5" s="622" t="s">
        <v>28</v>
      </c>
      <c r="R5" s="623"/>
      <c r="S5" s="622" t="s">
        <v>28</v>
      </c>
      <c r="T5" s="623"/>
      <c r="U5" s="4" t="s">
        <v>28</v>
      </c>
      <c r="V5" s="4" t="s">
        <v>28</v>
      </c>
      <c r="W5" s="5" t="s">
        <v>28</v>
      </c>
      <c r="X5" s="4" t="s">
        <v>28</v>
      </c>
    </row>
    <row r="6" spans="1:24" ht="76.5" customHeight="1" x14ac:dyDescent="0.25">
      <c r="A6" s="618" t="s">
        <v>30</v>
      </c>
      <c r="B6" s="619"/>
      <c r="C6" s="622" t="s">
        <v>28</v>
      </c>
      <c r="D6" s="623"/>
      <c r="E6" s="622" t="s">
        <v>28</v>
      </c>
      <c r="F6" s="623"/>
      <c r="G6" s="622" t="s">
        <v>28</v>
      </c>
      <c r="H6" s="623"/>
      <c r="I6" s="622" t="s">
        <v>28</v>
      </c>
      <c r="J6" s="623"/>
      <c r="K6" s="622" t="s">
        <v>28</v>
      </c>
      <c r="L6" s="623"/>
      <c r="M6" s="622" t="s">
        <v>28</v>
      </c>
      <c r="N6" s="623"/>
      <c r="O6" s="622" t="s">
        <v>28</v>
      </c>
      <c r="P6" s="623"/>
      <c r="Q6" s="622" t="s">
        <v>28</v>
      </c>
      <c r="R6" s="623"/>
      <c r="S6" s="622" t="s">
        <v>28</v>
      </c>
      <c r="T6" s="623"/>
      <c r="U6" s="4" t="s">
        <v>28</v>
      </c>
      <c r="V6" s="4" t="s">
        <v>28</v>
      </c>
      <c r="W6" s="5" t="s">
        <v>28</v>
      </c>
      <c r="X6" s="4" t="s">
        <v>28</v>
      </c>
    </row>
    <row r="7" spans="1:24" ht="90" customHeight="1" x14ac:dyDescent="0.25">
      <c r="A7" s="618" t="s">
        <v>31</v>
      </c>
      <c r="B7" s="619"/>
      <c r="C7" s="622" t="s">
        <v>28</v>
      </c>
      <c r="D7" s="623"/>
      <c r="E7" s="622" t="s">
        <v>28</v>
      </c>
      <c r="F7" s="623"/>
      <c r="G7" s="622" t="s">
        <v>28</v>
      </c>
      <c r="H7" s="623"/>
      <c r="I7" s="622" t="s">
        <v>28</v>
      </c>
      <c r="J7" s="623"/>
      <c r="K7" s="622" t="s">
        <v>28</v>
      </c>
      <c r="L7" s="623"/>
      <c r="M7" s="622" t="s">
        <v>28</v>
      </c>
      <c r="N7" s="623"/>
      <c r="O7" s="622" t="s">
        <v>28</v>
      </c>
      <c r="P7" s="623"/>
      <c r="Q7" s="622" t="s">
        <v>28</v>
      </c>
      <c r="R7" s="623"/>
      <c r="S7" s="622" t="s">
        <v>28</v>
      </c>
      <c r="T7" s="623"/>
      <c r="U7" s="4" t="s">
        <v>28</v>
      </c>
      <c r="V7" s="4" t="s">
        <v>28</v>
      </c>
      <c r="W7" s="5" t="s">
        <v>28</v>
      </c>
      <c r="X7" s="4" t="s">
        <v>28</v>
      </c>
    </row>
    <row r="8" spans="1:24" ht="30.75" customHeight="1" x14ac:dyDescent="0.25">
      <c r="A8" s="618" t="s">
        <v>32</v>
      </c>
      <c r="B8" s="619"/>
      <c r="C8" s="622" t="s">
        <v>28</v>
      </c>
      <c r="D8" s="623"/>
      <c r="E8" s="622" t="s">
        <v>28</v>
      </c>
      <c r="F8" s="623"/>
      <c r="G8" s="622" t="s">
        <v>28</v>
      </c>
      <c r="H8" s="623"/>
      <c r="I8" s="622" t="s">
        <v>28</v>
      </c>
      <c r="J8" s="623"/>
      <c r="K8" s="622" t="s">
        <v>28</v>
      </c>
      <c r="L8" s="623"/>
      <c r="M8" s="622" t="s">
        <v>28</v>
      </c>
      <c r="N8" s="623"/>
      <c r="O8" s="622" t="s">
        <v>28</v>
      </c>
      <c r="P8" s="623"/>
      <c r="Q8" s="622" t="s">
        <v>28</v>
      </c>
      <c r="R8" s="623"/>
      <c r="S8" s="622" t="s">
        <v>28</v>
      </c>
      <c r="T8" s="623"/>
      <c r="U8" s="4" t="s">
        <v>28</v>
      </c>
      <c r="V8" s="4" t="s">
        <v>28</v>
      </c>
      <c r="W8" s="5" t="s">
        <v>28</v>
      </c>
      <c r="X8" s="4" t="s">
        <v>28</v>
      </c>
    </row>
    <row r="9" spans="1:24" ht="30.75" customHeight="1" x14ac:dyDescent="0.3">
      <c r="A9" s="634" t="s">
        <v>33</v>
      </c>
      <c r="B9" s="636"/>
      <c r="C9" s="620" t="s">
        <v>28</v>
      </c>
      <c r="D9" s="621"/>
      <c r="E9" s="620" t="s">
        <v>28</v>
      </c>
      <c r="F9" s="621"/>
      <c r="G9" s="620" t="s">
        <v>28</v>
      </c>
      <c r="H9" s="621"/>
      <c r="I9" s="620" t="s">
        <v>28</v>
      </c>
      <c r="J9" s="621"/>
      <c r="K9" s="620" t="s">
        <v>28</v>
      </c>
      <c r="L9" s="621"/>
      <c r="M9" s="620" t="s">
        <v>28</v>
      </c>
      <c r="N9" s="621"/>
      <c r="O9" s="620" t="s">
        <v>28</v>
      </c>
      <c r="P9" s="621"/>
      <c r="Q9" s="620" t="s">
        <v>28</v>
      </c>
      <c r="R9" s="621"/>
      <c r="S9" s="620" t="s">
        <v>28</v>
      </c>
      <c r="T9" s="621"/>
      <c r="U9" s="11" t="s">
        <v>28</v>
      </c>
      <c r="V9" s="11" t="s">
        <v>28</v>
      </c>
      <c r="W9" s="10" t="s">
        <v>28</v>
      </c>
      <c r="X9" s="11" t="s">
        <v>28</v>
      </c>
    </row>
    <row r="10" spans="1:24" ht="24" customHeight="1" x14ac:dyDescent="0.3">
      <c r="A10" s="634" t="s">
        <v>35</v>
      </c>
      <c r="B10" s="635"/>
      <c r="C10" s="635"/>
      <c r="D10" s="635"/>
      <c r="E10" s="635"/>
      <c r="F10" s="635"/>
      <c r="G10" s="635"/>
      <c r="H10" s="635"/>
      <c r="I10" s="635"/>
      <c r="J10" s="635"/>
      <c r="K10" s="635"/>
      <c r="L10" s="635"/>
      <c r="M10" s="635"/>
      <c r="N10" s="635"/>
      <c r="O10" s="635"/>
      <c r="P10" s="635"/>
      <c r="Q10" s="635"/>
      <c r="R10" s="635"/>
      <c r="S10" s="635"/>
      <c r="T10" s="635"/>
      <c r="U10" s="635"/>
      <c r="V10" s="635"/>
      <c r="W10" s="635"/>
      <c r="X10" s="636"/>
    </row>
    <row r="11" spans="1:24" ht="41.25" customHeight="1" x14ac:dyDescent="0.25">
      <c r="A11" s="633" t="s">
        <v>29</v>
      </c>
      <c r="B11" s="633"/>
      <c r="C11" s="632" t="s">
        <v>28</v>
      </c>
      <c r="D11" s="632"/>
      <c r="E11" s="632" t="s">
        <v>28</v>
      </c>
      <c r="F11" s="632"/>
      <c r="G11" s="632" t="s">
        <v>28</v>
      </c>
      <c r="H11" s="632"/>
      <c r="I11" s="632" t="s">
        <v>28</v>
      </c>
      <c r="J11" s="632"/>
      <c r="K11" s="632" t="s">
        <v>28</v>
      </c>
      <c r="L11" s="632"/>
      <c r="M11" s="632" t="s">
        <v>28</v>
      </c>
      <c r="N11" s="632"/>
      <c r="O11" s="632" t="s">
        <v>28</v>
      </c>
      <c r="P11" s="632"/>
      <c r="Q11" s="632" t="s">
        <v>28</v>
      </c>
      <c r="R11" s="632"/>
      <c r="S11" s="632" t="s">
        <v>28</v>
      </c>
      <c r="T11" s="632"/>
      <c r="U11" s="4" t="s">
        <v>28</v>
      </c>
      <c r="V11" s="4" t="s">
        <v>28</v>
      </c>
      <c r="W11" s="4" t="s">
        <v>28</v>
      </c>
      <c r="X11" s="4" t="s">
        <v>28</v>
      </c>
    </row>
    <row r="12" spans="1:24" ht="81" customHeight="1" x14ac:dyDescent="0.25">
      <c r="A12" s="633" t="s">
        <v>30</v>
      </c>
      <c r="B12" s="633"/>
      <c r="C12" s="632" t="s">
        <v>28</v>
      </c>
      <c r="D12" s="632"/>
      <c r="E12" s="632" t="s">
        <v>28</v>
      </c>
      <c r="F12" s="632"/>
      <c r="G12" s="632" t="s">
        <v>28</v>
      </c>
      <c r="H12" s="632"/>
      <c r="I12" s="632" t="s">
        <v>28</v>
      </c>
      <c r="J12" s="632"/>
      <c r="K12" s="632" t="s">
        <v>28</v>
      </c>
      <c r="L12" s="632"/>
      <c r="M12" s="632" t="s">
        <v>28</v>
      </c>
      <c r="N12" s="632"/>
      <c r="O12" s="632" t="s">
        <v>28</v>
      </c>
      <c r="P12" s="632"/>
      <c r="Q12" s="632" t="s">
        <v>28</v>
      </c>
      <c r="R12" s="632"/>
      <c r="S12" s="632" t="s">
        <v>28</v>
      </c>
      <c r="T12" s="632"/>
      <c r="U12" s="4" t="s">
        <v>28</v>
      </c>
      <c r="V12" s="4" t="s">
        <v>28</v>
      </c>
      <c r="W12" s="4" t="s">
        <v>28</v>
      </c>
      <c r="X12" s="4" t="s">
        <v>28</v>
      </c>
    </row>
    <row r="13" spans="1:24" ht="80.25" customHeight="1" x14ac:dyDescent="0.25">
      <c r="A13" s="633" t="s">
        <v>31</v>
      </c>
      <c r="B13" s="633"/>
      <c r="C13" s="632" t="s">
        <v>28</v>
      </c>
      <c r="D13" s="632"/>
      <c r="E13" s="632" t="s">
        <v>28</v>
      </c>
      <c r="F13" s="632"/>
      <c r="G13" s="632" t="s">
        <v>28</v>
      </c>
      <c r="H13" s="632"/>
      <c r="I13" s="632" t="s">
        <v>28</v>
      </c>
      <c r="J13" s="632"/>
      <c r="K13" s="632" t="s">
        <v>28</v>
      </c>
      <c r="L13" s="632"/>
      <c r="M13" s="632" t="s">
        <v>28</v>
      </c>
      <c r="N13" s="632"/>
      <c r="O13" s="632" t="s">
        <v>28</v>
      </c>
      <c r="P13" s="632"/>
      <c r="Q13" s="632" t="s">
        <v>28</v>
      </c>
      <c r="R13" s="632"/>
      <c r="S13" s="632" t="s">
        <v>28</v>
      </c>
      <c r="T13" s="632"/>
      <c r="U13" s="4" t="s">
        <v>28</v>
      </c>
      <c r="V13" s="4" t="s">
        <v>28</v>
      </c>
      <c r="W13" s="4" t="s">
        <v>28</v>
      </c>
      <c r="X13" s="4" t="s">
        <v>28</v>
      </c>
    </row>
    <row r="14" spans="1:24" ht="33.75" customHeight="1" x14ac:dyDescent="0.25">
      <c r="A14" s="633" t="s">
        <v>32</v>
      </c>
      <c r="B14" s="633"/>
      <c r="C14" s="632" t="s">
        <v>28</v>
      </c>
      <c r="D14" s="632"/>
      <c r="E14" s="632" t="s">
        <v>28</v>
      </c>
      <c r="F14" s="632"/>
      <c r="G14" s="632" t="s">
        <v>28</v>
      </c>
      <c r="H14" s="632"/>
      <c r="I14" s="632" t="s">
        <v>28</v>
      </c>
      <c r="J14" s="632"/>
      <c r="K14" s="632" t="s">
        <v>28</v>
      </c>
      <c r="L14" s="632"/>
      <c r="M14" s="632" t="s">
        <v>28</v>
      </c>
      <c r="N14" s="632"/>
      <c r="O14" s="632" t="s">
        <v>28</v>
      </c>
      <c r="P14" s="632"/>
      <c r="Q14" s="632" t="s">
        <v>28</v>
      </c>
      <c r="R14" s="632"/>
      <c r="S14" s="632" t="s">
        <v>28</v>
      </c>
      <c r="T14" s="632"/>
      <c r="U14" s="4" t="s">
        <v>28</v>
      </c>
      <c r="V14" s="4" t="s">
        <v>28</v>
      </c>
      <c r="W14" s="4" t="s">
        <v>28</v>
      </c>
      <c r="X14" s="4" t="s">
        <v>28</v>
      </c>
    </row>
    <row r="15" spans="1:24" ht="33.75" customHeight="1" x14ac:dyDescent="0.3">
      <c r="A15" s="628" t="s">
        <v>33</v>
      </c>
      <c r="B15" s="628"/>
      <c r="C15" s="629" t="s">
        <v>28</v>
      </c>
      <c r="D15" s="629"/>
      <c r="E15" s="629" t="s">
        <v>28</v>
      </c>
      <c r="F15" s="629"/>
      <c r="G15" s="629" t="s">
        <v>28</v>
      </c>
      <c r="H15" s="629"/>
      <c r="I15" s="629" t="s">
        <v>28</v>
      </c>
      <c r="J15" s="629"/>
      <c r="K15" s="629" t="s">
        <v>28</v>
      </c>
      <c r="L15" s="629"/>
      <c r="M15" s="629" t="s">
        <v>28</v>
      </c>
      <c r="N15" s="629"/>
      <c r="O15" s="629" t="s">
        <v>28</v>
      </c>
      <c r="P15" s="629"/>
      <c r="Q15" s="629" t="s">
        <v>28</v>
      </c>
      <c r="R15" s="629"/>
      <c r="S15" s="629" t="s">
        <v>28</v>
      </c>
      <c r="T15" s="629"/>
      <c r="U15" s="11" t="s">
        <v>28</v>
      </c>
      <c r="V15" s="11" t="s">
        <v>28</v>
      </c>
      <c r="W15" s="11" t="s">
        <v>28</v>
      </c>
      <c r="X15" s="11" t="s">
        <v>28</v>
      </c>
    </row>
    <row r="16" spans="1:24" ht="26.25" customHeight="1" x14ac:dyDescent="0.3">
      <c r="A16" s="628" t="s">
        <v>36</v>
      </c>
      <c r="B16" s="628"/>
      <c r="C16" s="628"/>
      <c r="D16" s="628"/>
      <c r="E16" s="628"/>
      <c r="F16" s="628"/>
      <c r="G16" s="628"/>
      <c r="H16" s="628"/>
      <c r="I16" s="628"/>
      <c r="J16" s="628"/>
      <c r="K16" s="628"/>
      <c r="L16" s="628"/>
      <c r="M16" s="628"/>
      <c r="N16" s="628"/>
      <c r="O16" s="628"/>
      <c r="P16" s="628"/>
      <c r="Q16" s="628"/>
      <c r="R16" s="628"/>
      <c r="S16" s="628"/>
      <c r="T16" s="628"/>
      <c r="U16" s="628"/>
      <c r="V16" s="628"/>
      <c r="W16" s="628"/>
      <c r="X16" s="628"/>
    </row>
    <row r="17" spans="1:24" ht="60.75" customHeight="1" x14ac:dyDescent="0.25">
      <c r="A17" s="633" t="s">
        <v>29</v>
      </c>
      <c r="B17" s="633"/>
      <c r="C17" s="632" t="s">
        <v>28</v>
      </c>
      <c r="D17" s="632"/>
      <c r="E17" s="632" t="s">
        <v>28</v>
      </c>
      <c r="F17" s="632"/>
      <c r="G17" s="632" t="s">
        <v>28</v>
      </c>
      <c r="H17" s="632"/>
      <c r="I17" s="632" t="s">
        <v>28</v>
      </c>
      <c r="J17" s="632"/>
      <c r="K17" s="632" t="s">
        <v>28</v>
      </c>
      <c r="L17" s="632"/>
      <c r="M17" s="632" t="s">
        <v>28</v>
      </c>
      <c r="N17" s="632"/>
      <c r="O17" s="632" t="s">
        <v>28</v>
      </c>
      <c r="P17" s="632"/>
      <c r="Q17" s="632" t="s">
        <v>28</v>
      </c>
      <c r="R17" s="632"/>
      <c r="S17" s="632" t="s">
        <v>28</v>
      </c>
      <c r="T17" s="632"/>
      <c r="U17" s="6">
        <f>(2783741880.07/2964021066)</f>
        <v>0.93917749505967918</v>
      </c>
      <c r="V17" s="3" t="s">
        <v>28</v>
      </c>
      <c r="W17" s="3" t="s">
        <v>28</v>
      </c>
      <c r="X17" s="2" t="s">
        <v>28</v>
      </c>
    </row>
    <row r="18" spans="1:24" ht="62.25" customHeight="1" x14ac:dyDescent="0.25">
      <c r="A18" s="633" t="s">
        <v>30</v>
      </c>
      <c r="B18" s="633"/>
      <c r="C18" s="632" t="s">
        <v>28</v>
      </c>
      <c r="D18" s="632"/>
      <c r="E18" s="632" t="s">
        <v>28</v>
      </c>
      <c r="F18" s="632"/>
      <c r="G18" s="632" t="s">
        <v>28</v>
      </c>
      <c r="H18" s="632"/>
      <c r="I18" s="632" t="s">
        <v>28</v>
      </c>
      <c r="J18" s="632"/>
      <c r="K18" s="632" t="s">
        <v>28</v>
      </c>
      <c r="L18" s="632"/>
      <c r="M18" s="632" t="s">
        <v>28</v>
      </c>
      <c r="N18" s="632"/>
      <c r="O18" s="632" t="s">
        <v>28</v>
      </c>
      <c r="P18" s="632"/>
      <c r="Q18" s="632" t="s">
        <v>28</v>
      </c>
      <c r="R18" s="632"/>
      <c r="S18" s="632" t="s">
        <v>28</v>
      </c>
      <c r="T18" s="632"/>
      <c r="U18" s="3"/>
      <c r="V18" s="3" t="s">
        <v>28</v>
      </c>
      <c r="W18" s="3" t="s">
        <v>28</v>
      </c>
      <c r="X18" s="2" t="s">
        <v>28</v>
      </c>
    </row>
    <row r="19" spans="1:24" ht="78" customHeight="1" x14ac:dyDescent="0.25">
      <c r="A19" s="633" t="s">
        <v>31</v>
      </c>
      <c r="B19" s="633"/>
      <c r="C19" s="632" t="s">
        <v>28</v>
      </c>
      <c r="D19" s="632"/>
      <c r="E19" s="632" t="s">
        <v>28</v>
      </c>
      <c r="F19" s="632"/>
      <c r="G19" s="632" t="s">
        <v>28</v>
      </c>
      <c r="H19" s="632"/>
      <c r="I19" s="632" t="s">
        <v>28</v>
      </c>
      <c r="J19" s="632"/>
      <c r="K19" s="632" t="s">
        <v>28</v>
      </c>
      <c r="L19" s="632"/>
      <c r="M19" s="632" t="s">
        <v>28</v>
      </c>
      <c r="N19" s="632"/>
      <c r="O19" s="632" t="s">
        <v>28</v>
      </c>
      <c r="P19" s="632"/>
      <c r="Q19" s="632" t="s">
        <v>28</v>
      </c>
      <c r="R19" s="632"/>
      <c r="S19" s="632" t="s">
        <v>28</v>
      </c>
      <c r="T19" s="632"/>
      <c r="U19" s="3"/>
      <c r="V19" s="3" t="s">
        <v>28</v>
      </c>
      <c r="W19" s="3" t="s">
        <v>28</v>
      </c>
      <c r="X19" s="2" t="s">
        <v>28</v>
      </c>
    </row>
    <row r="20" spans="1:24" ht="26.25" customHeight="1" x14ac:dyDescent="0.25">
      <c r="A20" s="633" t="s">
        <v>32</v>
      </c>
      <c r="B20" s="633"/>
      <c r="C20" s="632" t="s">
        <v>28</v>
      </c>
      <c r="D20" s="632"/>
      <c r="E20" s="632" t="s">
        <v>28</v>
      </c>
      <c r="F20" s="632"/>
      <c r="G20" s="632" t="s">
        <v>28</v>
      </c>
      <c r="H20" s="632"/>
      <c r="I20" s="632" t="s">
        <v>28</v>
      </c>
      <c r="J20" s="632"/>
      <c r="K20" s="632" t="s">
        <v>28</v>
      </c>
      <c r="L20" s="632"/>
      <c r="M20" s="632" t="s">
        <v>28</v>
      </c>
      <c r="N20" s="632"/>
      <c r="O20" s="632" t="s">
        <v>28</v>
      </c>
      <c r="P20" s="632"/>
      <c r="Q20" s="632" t="s">
        <v>28</v>
      </c>
      <c r="R20" s="632"/>
      <c r="S20" s="632" t="s">
        <v>28</v>
      </c>
      <c r="T20" s="632"/>
      <c r="U20" s="3"/>
      <c r="V20" s="3" t="s">
        <v>28</v>
      </c>
      <c r="W20" s="3" t="s">
        <v>28</v>
      </c>
      <c r="X20" s="2" t="s">
        <v>28</v>
      </c>
    </row>
    <row r="21" spans="1:24" ht="26.25" customHeight="1" x14ac:dyDescent="0.3">
      <c r="A21" s="628" t="s">
        <v>33</v>
      </c>
      <c r="B21" s="628"/>
      <c r="C21" s="629" t="s">
        <v>28</v>
      </c>
      <c r="D21" s="629"/>
      <c r="E21" s="629" t="s">
        <v>28</v>
      </c>
      <c r="F21" s="629"/>
      <c r="G21" s="629" t="s">
        <v>28</v>
      </c>
      <c r="H21" s="629"/>
      <c r="I21" s="629" t="s">
        <v>28</v>
      </c>
      <c r="J21" s="629"/>
      <c r="K21" s="629" t="s">
        <v>28</v>
      </c>
      <c r="L21" s="629"/>
      <c r="M21" s="629" t="s">
        <v>28</v>
      </c>
      <c r="N21" s="629"/>
      <c r="O21" s="629" t="s">
        <v>28</v>
      </c>
      <c r="P21" s="629"/>
      <c r="Q21" s="629" t="s">
        <v>28</v>
      </c>
      <c r="R21" s="629"/>
      <c r="S21" s="629" t="s">
        <v>28</v>
      </c>
      <c r="T21" s="629"/>
      <c r="U21" s="13">
        <f>SUM(U17:U20)/4</f>
        <v>0.23479437376491979</v>
      </c>
      <c r="V21" s="8" t="s">
        <v>28</v>
      </c>
      <c r="W21" s="8" t="s">
        <v>28</v>
      </c>
      <c r="X21" s="9" t="s">
        <v>28</v>
      </c>
    </row>
    <row r="22" spans="1:24" ht="26.25" customHeight="1" x14ac:dyDescent="0.3">
      <c r="A22" s="628" t="s">
        <v>37</v>
      </c>
      <c r="B22" s="628"/>
      <c r="C22" s="628"/>
      <c r="D22" s="628"/>
      <c r="E22" s="628"/>
      <c r="F22" s="628"/>
      <c r="G22" s="628"/>
      <c r="H22" s="628"/>
      <c r="I22" s="628"/>
      <c r="J22" s="628"/>
      <c r="K22" s="628"/>
      <c r="L22" s="628"/>
      <c r="M22" s="628"/>
      <c r="N22" s="628"/>
      <c r="O22" s="628"/>
      <c r="P22" s="628"/>
      <c r="Q22" s="628"/>
      <c r="R22" s="628"/>
      <c r="S22" s="628"/>
      <c r="T22" s="628"/>
      <c r="U22" s="628"/>
      <c r="V22" s="628"/>
      <c r="W22" s="628"/>
      <c r="X22" s="628"/>
    </row>
    <row r="23" spans="1:24" ht="53.25" customHeight="1" x14ac:dyDescent="0.25">
      <c r="A23" s="633" t="s">
        <v>29</v>
      </c>
      <c r="B23" s="633"/>
      <c r="C23" s="632" t="s">
        <v>28</v>
      </c>
      <c r="D23" s="632"/>
      <c r="E23" s="632" t="s">
        <v>28</v>
      </c>
      <c r="F23" s="632"/>
      <c r="G23" s="632" t="s">
        <v>28</v>
      </c>
      <c r="H23" s="632"/>
      <c r="I23" s="632" t="s">
        <v>28</v>
      </c>
      <c r="J23" s="632"/>
      <c r="K23" s="632" t="s">
        <v>28</v>
      </c>
      <c r="L23" s="632"/>
      <c r="M23" s="632" t="s">
        <v>28</v>
      </c>
      <c r="N23" s="632"/>
      <c r="O23" s="632" t="s">
        <v>28</v>
      </c>
      <c r="P23" s="632"/>
      <c r="Q23" s="632" t="s">
        <v>28</v>
      </c>
      <c r="R23" s="632"/>
      <c r="S23" s="632" t="s">
        <v>28</v>
      </c>
      <c r="T23" s="632"/>
      <c r="U23" s="7">
        <f>(46.96%/50%)</f>
        <v>0.93920000000000003</v>
      </c>
      <c r="V23" s="3" t="s">
        <v>28</v>
      </c>
      <c r="W23" s="3" t="s">
        <v>28</v>
      </c>
      <c r="X23" s="2" t="s">
        <v>28</v>
      </c>
    </row>
    <row r="24" spans="1:24" ht="75" customHeight="1" x14ac:dyDescent="0.25">
      <c r="A24" s="633" t="s">
        <v>30</v>
      </c>
      <c r="B24" s="633"/>
      <c r="C24" s="632" t="s">
        <v>28</v>
      </c>
      <c r="D24" s="632"/>
      <c r="E24" s="632" t="s">
        <v>28</v>
      </c>
      <c r="F24" s="632"/>
      <c r="G24" s="632" t="s">
        <v>28</v>
      </c>
      <c r="H24" s="632"/>
      <c r="I24" s="632" t="s">
        <v>28</v>
      </c>
      <c r="J24" s="632"/>
      <c r="K24" s="632" t="s">
        <v>28</v>
      </c>
      <c r="L24" s="632"/>
      <c r="M24" s="632" t="s">
        <v>28</v>
      </c>
      <c r="N24" s="632"/>
      <c r="O24" s="632" t="s">
        <v>28</v>
      </c>
      <c r="P24" s="632"/>
      <c r="Q24" s="632" t="s">
        <v>28</v>
      </c>
      <c r="R24" s="632"/>
      <c r="S24" s="632" t="s">
        <v>28</v>
      </c>
      <c r="T24" s="632"/>
      <c r="U24" s="3"/>
      <c r="V24" s="3" t="s">
        <v>28</v>
      </c>
      <c r="W24" s="3" t="s">
        <v>28</v>
      </c>
      <c r="X24" s="2" t="s">
        <v>28</v>
      </c>
    </row>
    <row r="25" spans="1:24" ht="79.5" customHeight="1" x14ac:dyDescent="0.25">
      <c r="A25" s="633" t="s">
        <v>31</v>
      </c>
      <c r="B25" s="633"/>
      <c r="C25" s="632" t="s">
        <v>28</v>
      </c>
      <c r="D25" s="632"/>
      <c r="E25" s="632" t="s">
        <v>28</v>
      </c>
      <c r="F25" s="632"/>
      <c r="G25" s="632" t="s">
        <v>28</v>
      </c>
      <c r="H25" s="632"/>
      <c r="I25" s="632" t="s">
        <v>28</v>
      </c>
      <c r="J25" s="632"/>
      <c r="K25" s="632" t="s">
        <v>28</v>
      </c>
      <c r="L25" s="632"/>
      <c r="M25" s="632" t="s">
        <v>28</v>
      </c>
      <c r="N25" s="632"/>
      <c r="O25" s="632" t="s">
        <v>28</v>
      </c>
      <c r="P25" s="632"/>
      <c r="Q25" s="632" t="s">
        <v>28</v>
      </c>
      <c r="R25" s="632"/>
      <c r="S25" s="632" t="s">
        <v>28</v>
      </c>
      <c r="T25" s="632"/>
      <c r="U25" s="3"/>
      <c r="V25" s="3" t="s">
        <v>28</v>
      </c>
      <c r="W25" s="3" t="s">
        <v>28</v>
      </c>
      <c r="X25" s="2" t="s">
        <v>28</v>
      </c>
    </row>
    <row r="26" spans="1:24" ht="24" customHeight="1" x14ac:dyDescent="0.25">
      <c r="A26" s="633" t="s">
        <v>32</v>
      </c>
      <c r="B26" s="633"/>
      <c r="C26" s="632" t="s">
        <v>28</v>
      </c>
      <c r="D26" s="632"/>
      <c r="E26" s="632" t="s">
        <v>28</v>
      </c>
      <c r="F26" s="632"/>
      <c r="G26" s="632" t="s">
        <v>28</v>
      </c>
      <c r="H26" s="632"/>
      <c r="I26" s="632" t="s">
        <v>28</v>
      </c>
      <c r="J26" s="632"/>
      <c r="K26" s="632" t="s">
        <v>28</v>
      </c>
      <c r="L26" s="632"/>
      <c r="M26" s="632" t="s">
        <v>28</v>
      </c>
      <c r="N26" s="632"/>
      <c r="O26" s="632" t="s">
        <v>28</v>
      </c>
      <c r="P26" s="632"/>
      <c r="Q26" s="632" t="s">
        <v>28</v>
      </c>
      <c r="R26" s="632"/>
      <c r="S26" s="632" t="s">
        <v>28</v>
      </c>
      <c r="T26" s="632"/>
      <c r="U26" s="3"/>
      <c r="V26" s="3" t="s">
        <v>28</v>
      </c>
      <c r="W26" s="3" t="s">
        <v>28</v>
      </c>
      <c r="X26" s="2" t="s">
        <v>28</v>
      </c>
    </row>
    <row r="27" spans="1:24" ht="18.75" x14ac:dyDescent="0.3">
      <c r="A27" s="628" t="s">
        <v>33</v>
      </c>
      <c r="B27" s="628"/>
      <c r="C27" s="629" t="s">
        <v>28</v>
      </c>
      <c r="D27" s="629"/>
      <c r="E27" s="629" t="s">
        <v>28</v>
      </c>
      <c r="F27" s="629"/>
      <c r="G27" s="629" t="s">
        <v>28</v>
      </c>
      <c r="H27" s="629"/>
      <c r="I27" s="629" t="s">
        <v>28</v>
      </c>
      <c r="J27" s="629"/>
      <c r="K27" s="629" t="s">
        <v>28</v>
      </c>
      <c r="L27" s="629"/>
      <c r="M27" s="629" t="s">
        <v>28</v>
      </c>
      <c r="N27" s="629"/>
      <c r="O27" s="629" t="s">
        <v>28</v>
      </c>
      <c r="P27" s="629"/>
      <c r="Q27" s="629" t="s">
        <v>28</v>
      </c>
      <c r="R27" s="629"/>
      <c r="S27" s="629" t="s">
        <v>28</v>
      </c>
      <c r="T27" s="629"/>
      <c r="U27" s="12">
        <f>SUM(U23:U26)/4</f>
        <v>0.23480000000000001</v>
      </c>
      <c r="V27" s="8" t="s">
        <v>28</v>
      </c>
      <c r="W27" s="8" t="s">
        <v>28</v>
      </c>
      <c r="X27" s="9" t="s">
        <v>28</v>
      </c>
    </row>
  </sheetData>
  <mergeCells count="218">
    <mergeCell ref="A24:B24"/>
    <mergeCell ref="C24:D24"/>
    <mergeCell ref="E24:F24"/>
    <mergeCell ref="G24:H24"/>
    <mergeCell ref="I24:J24"/>
    <mergeCell ref="K24:L24"/>
    <mergeCell ref="A23:B23"/>
    <mergeCell ref="A25:B25"/>
    <mergeCell ref="C25:D25"/>
    <mergeCell ref="E25:F25"/>
    <mergeCell ref="G25:H25"/>
    <mergeCell ref="I25:J25"/>
    <mergeCell ref="K25:L25"/>
    <mergeCell ref="C23:D23"/>
    <mergeCell ref="E23:F23"/>
    <mergeCell ref="G23:H23"/>
    <mergeCell ref="I23:J23"/>
    <mergeCell ref="K23:L23"/>
    <mergeCell ref="M23:N23"/>
    <mergeCell ref="O23:P23"/>
    <mergeCell ref="M19:N19"/>
    <mergeCell ref="I20:J20"/>
    <mergeCell ref="K20:L20"/>
    <mergeCell ref="O21:P21"/>
    <mergeCell ref="A22:X22"/>
    <mergeCell ref="M20:N20"/>
    <mergeCell ref="O20:P20"/>
    <mergeCell ref="Q20:R20"/>
    <mergeCell ref="S20:T20"/>
    <mergeCell ref="Q23:R23"/>
    <mergeCell ref="E20:F20"/>
    <mergeCell ref="G20:H20"/>
    <mergeCell ref="A21:B21"/>
    <mergeCell ref="C21:D21"/>
    <mergeCell ref="E21:F21"/>
    <mergeCell ref="G21:H21"/>
    <mergeCell ref="I21:J21"/>
    <mergeCell ref="K21:L21"/>
    <mergeCell ref="Q17:R17"/>
    <mergeCell ref="M25:N25"/>
    <mergeCell ref="O25:P25"/>
    <mergeCell ref="Q25:R25"/>
    <mergeCell ref="A13:B13"/>
    <mergeCell ref="C13:D13"/>
    <mergeCell ref="E13:F13"/>
    <mergeCell ref="G13:H13"/>
    <mergeCell ref="I13:J13"/>
    <mergeCell ref="A16:X16"/>
    <mergeCell ref="A15:B15"/>
    <mergeCell ref="C15:D15"/>
    <mergeCell ref="E15:F15"/>
    <mergeCell ref="G15:H15"/>
    <mergeCell ref="A14:B14"/>
    <mergeCell ref="C14:D14"/>
    <mergeCell ref="E14:F14"/>
    <mergeCell ref="G14:H14"/>
    <mergeCell ref="I14:J14"/>
    <mergeCell ref="O14:P14"/>
    <mergeCell ref="O19:P19"/>
    <mergeCell ref="M21:N21"/>
    <mergeCell ref="G19:H19"/>
    <mergeCell ref="I19:J19"/>
    <mergeCell ref="A17:B17"/>
    <mergeCell ref="A18:B18"/>
    <mergeCell ref="A19:B19"/>
    <mergeCell ref="A20:B20"/>
    <mergeCell ref="C17:D17"/>
    <mergeCell ref="E17:F17"/>
    <mergeCell ref="C19:D19"/>
    <mergeCell ref="E19:F19"/>
    <mergeCell ref="G17:H17"/>
    <mergeCell ref="C20:D20"/>
    <mergeCell ref="C18:D18"/>
    <mergeCell ref="E18:F18"/>
    <mergeCell ref="G18:H18"/>
    <mergeCell ref="I18:J18"/>
    <mergeCell ref="K18:L18"/>
    <mergeCell ref="I17:J17"/>
    <mergeCell ref="K17:L17"/>
    <mergeCell ref="K19:L19"/>
    <mergeCell ref="C8:D8"/>
    <mergeCell ref="E8:F8"/>
    <mergeCell ref="G8:H8"/>
    <mergeCell ref="I12:J12"/>
    <mergeCell ref="K9:L9"/>
    <mergeCell ref="I15:J15"/>
    <mergeCell ref="K13:L13"/>
    <mergeCell ref="M9:N9"/>
    <mergeCell ref="O9:P9"/>
    <mergeCell ref="A10:X10"/>
    <mergeCell ref="I8:J8"/>
    <mergeCell ref="M8:N8"/>
    <mergeCell ref="O8:P8"/>
    <mergeCell ref="Q8:R8"/>
    <mergeCell ref="S8:T8"/>
    <mergeCell ref="A12:B12"/>
    <mergeCell ref="C12:D12"/>
    <mergeCell ref="A9:B9"/>
    <mergeCell ref="C9:D9"/>
    <mergeCell ref="E9:F9"/>
    <mergeCell ref="G9:H9"/>
    <mergeCell ref="E12:F12"/>
    <mergeCell ref="G12:H12"/>
    <mergeCell ref="A11:B11"/>
    <mergeCell ref="C11:D11"/>
    <mergeCell ref="E11:F11"/>
    <mergeCell ref="S11:T11"/>
    <mergeCell ref="K11:L11"/>
    <mergeCell ref="M11:N11"/>
    <mergeCell ref="G11:H11"/>
    <mergeCell ref="I11:J11"/>
    <mergeCell ref="M13:N13"/>
    <mergeCell ref="K15:L15"/>
    <mergeCell ref="M15:N15"/>
    <mergeCell ref="O15:P15"/>
    <mergeCell ref="Q15:R15"/>
    <mergeCell ref="S15:T15"/>
    <mergeCell ref="O11:P11"/>
    <mergeCell ref="Q11:R11"/>
    <mergeCell ref="O12:P12"/>
    <mergeCell ref="K12:L12"/>
    <mergeCell ref="O13:P13"/>
    <mergeCell ref="Q13:R13"/>
    <mergeCell ref="S13:T13"/>
    <mergeCell ref="M12:N12"/>
    <mergeCell ref="Q12:R12"/>
    <mergeCell ref="S12:T12"/>
    <mergeCell ref="K14:L14"/>
    <mergeCell ref="M27:N27"/>
    <mergeCell ref="O27:P27"/>
    <mergeCell ref="Q27:R27"/>
    <mergeCell ref="S27:T27"/>
    <mergeCell ref="Q14:R14"/>
    <mergeCell ref="S14:T14"/>
    <mergeCell ref="S25:T25"/>
    <mergeCell ref="M24:N24"/>
    <mergeCell ref="O24:P24"/>
    <mergeCell ref="Q24:R24"/>
    <mergeCell ref="S24:T24"/>
    <mergeCell ref="S23:T23"/>
    <mergeCell ref="Q21:R21"/>
    <mergeCell ref="S21:T21"/>
    <mergeCell ref="S19:T19"/>
    <mergeCell ref="S17:T17"/>
    <mergeCell ref="M18:N18"/>
    <mergeCell ref="O18:P18"/>
    <mergeCell ref="Q18:R18"/>
    <mergeCell ref="S18:T18"/>
    <mergeCell ref="Q19:R19"/>
    <mergeCell ref="M14:N14"/>
    <mergeCell ref="M17:N17"/>
    <mergeCell ref="O17:P17"/>
    <mergeCell ref="A27:B27"/>
    <mergeCell ref="C27:D27"/>
    <mergeCell ref="E27:F27"/>
    <mergeCell ref="G27:H27"/>
    <mergeCell ref="I27:J27"/>
    <mergeCell ref="K27:L27"/>
    <mergeCell ref="A1:X1"/>
    <mergeCell ref="A2:B3"/>
    <mergeCell ref="C2:D3"/>
    <mergeCell ref="E2:F3"/>
    <mergeCell ref="G2:H3"/>
    <mergeCell ref="I2:J3"/>
    <mergeCell ref="M26:N26"/>
    <mergeCell ref="O26:P26"/>
    <mergeCell ref="Q26:R26"/>
    <mergeCell ref="S26:T26"/>
    <mergeCell ref="A26:B26"/>
    <mergeCell ref="C26:D26"/>
    <mergeCell ref="E26:F26"/>
    <mergeCell ref="G26:H26"/>
    <mergeCell ref="I26:J26"/>
    <mergeCell ref="K26:L26"/>
    <mergeCell ref="S5:T5"/>
    <mergeCell ref="C6:D6"/>
    <mergeCell ref="Q2:R3"/>
    <mergeCell ref="A4:X4"/>
    <mergeCell ref="K5:L5"/>
    <mergeCell ref="M5:N5"/>
    <mergeCell ref="O5:P5"/>
    <mergeCell ref="A5:B5"/>
    <mergeCell ref="C5:D5"/>
    <mergeCell ref="S2:T3"/>
    <mergeCell ref="U2:U3"/>
    <mergeCell ref="V2:W3"/>
    <mergeCell ref="X2:X3"/>
    <mergeCell ref="Q5:R5"/>
    <mergeCell ref="I5:J5"/>
    <mergeCell ref="E5:F5"/>
    <mergeCell ref="G5:H5"/>
    <mergeCell ref="K2:L3"/>
    <mergeCell ref="M2:N3"/>
    <mergeCell ref="O2:P3"/>
    <mergeCell ref="A6:B6"/>
    <mergeCell ref="A7:B7"/>
    <mergeCell ref="A8:B8"/>
    <mergeCell ref="Q9:R9"/>
    <mergeCell ref="S9:T9"/>
    <mergeCell ref="Q6:R6"/>
    <mergeCell ref="S6:T6"/>
    <mergeCell ref="I9:J9"/>
    <mergeCell ref="C7:D7"/>
    <mergeCell ref="E7:F7"/>
    <mergeCell ref="G7:H7"/>
    <mergeCell ref="Q7:R7"/>
    <mergeCell ref="M6:N6"/>
    <mergeCell ref="O6:P6"/>
    <mergeCell ref="K8:L8"/>
    <mergeCell ref="E6:F6"/>
    <mergeCell ref="G6:H6"/>
    <mergeCell ref="I6:J6"/>
    <mergeCell ref="K6:L6"/>
    <mergeCell ref="S7:T7"/>
    <mergeCell ref="I7:J7"/>
    <mergeCell ref="K7:L7"/>
    <mergeCell ref="M7:N7"/>
    <mergeCell ref="O7:P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11</vt:i4>
      </vt:variant>
    </vt:vector>
  </HeadingPairs>
  <TitlesOfParts>
    <vt:vector size="26" baseType="lpstr">
      <vt:lpstr>PE</vt:lpstr>
      <vt:lpstr>EA</vt:lpstr>
      <vt:lpstr>SGA</vt:lpstr>
      <vt:lpstr>GAM</vt:lpstr>
      <vt:lpstr>ESC</vt:lpstr>
      <vt:lpstr>GA</vt:lpstr>
      <vt:lpstr>GF</vt:lpstr>
      <vt:lpstr>GTH</vt:lpstr>
      <vt:lpstr>GT</vt:lpstr>
      <vt:lpstr>GD</vt:lpstr>
      <vt:lpstr>GJ</vt:lpstr>
      <vt:lpstr>GC</vt:lpstr>
      <vt:lpstr>EM</vt:lpstr>
      <vt:lpstr>Hoja1</vt:lpstr>
      <vt:lpstr>Hoja3</vt:lpstr>
      <vt:lpstr>EA!Área_de_impresión</vt:lpstr>
      <vt:lpstr>GAM!Área_de_impresión</vt:lpstr>
      <vt:lpstr>EA!Títulos_a_imprimir</vt:lpstr>
      <vt:lpstr>EM!Títulos_a_imprimir</vt:lpstr>
      <vt:lpstr>GA!Títulos_a_imprimir</vt:lpstr>
      <vt:lpstr>GC!Títulos_a_imprimir</vt:lpstr>
      <vt:lpstr>GD!Títulos_a_imprimir</vt:lpstr>
      <vt:lpstr>GF!Títulos_a_imprimir</vt:lpstr>
      <vt:lpstr>GJ!Títulos_a_imprimir</vt:lpstr>
      <vt:lpstr>GT!Títulos_a_imprimir</vt:lpstr>
      <vt:lpstr>PE!Títulos_a_imprimir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Luis Felipe Guida Donado</cp:lastModifiedBy>
  <cp:lastPrinted>2016-09-16T21:48:07Z</cp:lastPrinted>
  <dcterms:created xsi:type="dcterms:W3CDTF">2013-08-08T16:16:57Z</dcterms:created>
  <dcterms:modified xsi:type="dcterms:W3CDTF">2024-05-09T19:07:11Z</dcterms:modified>
</cp:coreProperties>
</file>