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2016 PAGINA WEB\ADMINISTRATIVA\Planes SecretariaGeneral\"/>
    </mc:Choice>
  </mc:AlternateContent>
  <xr:revisionPtr revIDLastSave="0" documentId="13_ncr:1_{DF195C1A-1ECF-4914-9CAA-AB9B9D13BC8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g-sst" sheetId="1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77" i="14" l="1"/>
  <c r="AV177" i="14"/>
  <c r="AR177" i="14"/>
  <c r="AN177" i="14"/>
  <c r="AJ177" i="14"/>
  <c r="AF177" i="14"/>
  <c r="AB177" i="14"/>
  <c r="X177" i="14"/>
  <c r="T177" i="14"/>
  <c r="P177" i="14"/>
  <c r="L177" i="14"/>
  <c r="H177" i="14"/>
  <c r="AZ176" i="14"/>
  <c r="AV176" i="14"/>
  <c r="AR176" i="14"/>
  <c r="AN176" i="14"/>
  <c r="AJ176" i="14"/>
  <c r="AF176" i="14"/>
  <c r="AB176" i="14"/>
  <c r="X176" i="14"/>
  <c r="T176" i="14"/>
  <c r="P176" i="14"/>
  <c r="L176" i="14"/>
  <c r="H176" i="14"/>
  <c r="AZ175" i="14"/>
  <c r="AV175" i="14"/>
  <c r="AR175" i="14"/>
  <c r="AN175" i="14"/>
  <c r="AN179" i="14" s="1"/>
  <c r="AJ175" i="14"/>
  <c r="AJ179" i="14" s="1"/>
  <c r="AF175" i="14"/>
  <c r="AF179" i="14" s="1"/>
  <c r="AB175" i="14"/>
  <c r="X175" i="14"/>
  <c r="T175" i="14"/>
  <c r="P175" i="14"/>
  <c r="L175" i="14"/>
  <c r="H175" i="14"/>
  <c r="H179" i="14" s="1"/>
  <c r="BH174" i="14"/>
  <c r="BG174" i="14"/>
  <c r="BI174" i="14" s="1"/>
  <c r="BI173" i="14"/>
  <c r="BD173" i="14"/>
  <c r="BF173" i="14" s="1"/>
  <c r="BI172" i="14"/>
  <c r="BD172" i="14"/>
  <c r="BF172" i="14" s="1"/>
  <c r="BI171" i="14"/>
  <c r="BD171" i="14"/>
  <c r="BF171" i="14" s="1"/>
  <c r="BI170" i="14"/>
  <c r="BF170" i="14"/>
  <c r="BD170" i="14"/>
  <c r="BI169" i="14"/>
  <c r="BD169" i="14"/>
  <c r="BF169" i="14" s="1"/>
  <c r="BI168" i="14"/>
  <c r="BE168" i="14"/>
  <c r="BD168" i="14"/>
  <c r="BF168" i="14" s="1"/>
  <c r="BI167" i="14"/>
  <c r="BD167" i="14"/>
  <c r="BF167" i="14" s="1"/>
  <c r="BD166" i="14"/>
  <c r="BF166" i="14" s="1"/>
  <c r="BE165" i="14"/>
  <c r="BD165" i="14"/>
  <c r="BF165" i="14" s="1"/>
  <c r="BD164" i="14"/>
  <c r="BF164" i="14" s="1"/>
  <c r="BD163" i="14"/>
  <c r="BF163" i="14" s="1"/>
  <c r="BE162" i="14"/>
  <c r="BD162" i="14"/>
  <c r="BF162" i="14" s="1"/>
  <c r="BD161" i="14"/>
  <c r="BF161" i="14" s="1"/>
  <c r="BD160" i="14"/>
  <c r="BF160" i="14" s="1"/>
  <c r="BD159" i="14"/>
  <c r="BF159" i="14" s="1"/>
  <c r="BE158" i="14"/>
  <c r="BD158" i="14"/>
  <c r="BF158" i="14" s="1"/>
  <c r="BD157" i="14"/>
  <c r="BF157" i="14" s="1"/>
  <c r="BD156" i="14"/>
  <c r="BF156" i="14" s="1"/>
  <c r="BD155" i="14"/>
  <c r="BF155" i="14" s="1"/>
  <c r="BD154" i="14"/>
  <c r="BF154" i="14" s="1"/>
  <c r="BD153" i="14"/>
  <c r="BF153" i="14" s="1"/>
  <c r="BF152" i="14"/>
  <c r="BD152" i="14"/>
  <c r="BD151" i="14"/>
  <c r="BF151" i="14" s="1"/>
  <c r="BF150" i="14"/>
  <c r="BD150" i="14"/>
  <c r="BD149" i="14"/>
  <c r="BF149" i="14" s="1"/>
  <c r="BD148" i="14"/>
  <c r="BF148" i="14" s="1"/>
  <c r="BD147" i="14"/>
  <c r="BF147" i="14" s="1"/>
  <c r="BD146" i="14"/>
  <c r="BF146" i="14" s="1"/>
  <c r="BD145" i="14"/>
  <c r="BF145" i="14" s="1"/>
  <c r="BD144" i="14"/>
  <c r="BF144" i="14" s="1"/>
  <c r="BD143" i="14"/>
  <c r="BF143" i="14" s="1"/>
  <c r="BF142" i="14"/>
  <c r="BD142" i="14"/>
  <c r="BD141" i="14"/>
  <c r="BF141" i="14" s="1"/>
  <c r="BD140" i="14"/>
  <c r="BF140" i="14" s="1"/>
  <c r="BI139" i="14"/>
  <c r="BE139" i="14"/>
  <c r="BD139" i="14"/>
  <c r="BF139" i="14" s="1"/>
  <c r="BD138" i="14"/>
  <c r="BF138" i="14" s="1"/>
  <c r="BF137" i="14"/>
  <c r="BD137" i="14"/>
  <c r="BD136" i="14"/>
  <c r="BF136" i="14" s="1"/>
  <c r="BI135" i="14"/>
  <c r="BD135" i="14"/>
  <c r="BF135" i="14" s="1"/>
  <c r="BD134" i="14"/>
  <c r="BF134" i="14" s="1"/>
  <c r="BF133" i="14"/>
  <c r="BD133" i="14"/>
  <c r="BD132" i="14"/>
  <c r="BF132" i="14" s="1"/>
  <c r="BD131" i="14"/>
  <c r="BF131" i="14" s="1"/>
  <c r="BI130" i="14"/>
  <c r="BD130" i="14"/>
  <c r="BF130" i="14" s="1"/>
  <c r="BD129" i="14"/>
  <c r="BF129" i="14" s="1"/>
  <c r="BD128" i="14"/>
  <c r="BF128" i="14" s="1"/>
  <c r="BD127" i="14"/>
  <c r="BF127" i="14" s="1"/>
  <c r="BF126" i="14"/>
  <c r="BD126" i="14"/>
  <c r="BD125" i="14"/>
  <c r="BF125" i="14" s="1"/>
  <c r="BD124" i="14"/>
  <c r="BF124" i="14" s="1"/>
  <c r="BD123" i="14"/>
  <c r="BF123" i="14" s="1"/>
  <c r="BD122" i="14"/>
  <c r="BF122" i="14" s="1"/>
  <c r="BD121" i="14"/>
  <c r="BF121" i="14" s="1"/>
  <c r="BD120" i="14"/>
  <c r="BF120" i="14" s="1"/>
  <c r="BD119" i="14"/>
  <c r="BF119" i="14" s="1"/>
  <c r="BI118" i="14"/>
  <c r="BF118" i="14"/>
  <c r="BD118" i="14"/>
  <c r="BD117" i="14"/>
  <c r="BF117" i="14" s="1"/>
  <c r="BE116" i="14"/>
  <c r="BD116" i="14"/>
  <c r="BF116" i="14" s="1"/>
  <c r="BI115" i="14"/>
  <c r="BF115" i="14"/>
  <c r="BD115" i="14"/>
  <c r="BD114" i="14"/>
  <c r="BF114" i="14" s="1"/>
  <c r="BD113" i="14"/>
  <c r="BF113" i="14" s="1"/>
  <c r="BD112" i="14"/>
  <c r="BF112" i="14" s="1"/>
  <c r="BD111" i="14"/>
  <c r="BF111" i="14" s="1"/>
  <c r="BD110" i="14"/>
  <c r="BF110" i="14" s="1"/>
  <c r="BI109" i="14"/>
  <c r="BD109" i="14"/>
  <c r="BF109" i="14" s="1"/>
  <c r="BI108" i="14"/>
  <c r="BD108" i="14"/>
  <c r="BF108" i="14" s="1"/>
  <c r="BI107" i="14"/>
  <c r="BD107" i="14"/>
  <c r="BF107" i="14" s="1"/>
  <c r="BI106" i="14"/>
  <c r="BE106" i="14"/>
  <c r="BD106" i="14"/>
  <c r="BF106" i="14" s="1"/>
  <c r="BD105" i="14"/>
  <c r="BF105" i="14" s="1"/>
  <c r="BD104" i="14"/>
  <c r="BF104" i="14" s="1"/>
  <c r="BD103" i="14"/>
  <c r="BF103" i="14" s="1"/>
  <c r="BF102" i="14"/>
  <c r="BD102" i="14"/>
  <c r="BD101" i="14"/>
  <c r="BF101" i="14" s="1"/>
  <c r="BD100" i="14"/>
  <c r="BF100" i="14" s="1"/>
  <c r="BD99" i="14"/>
  <c r="BF99" i="14" s="1"/>
  <c r="BD98" i="14"/>
  <c r="BF98" i="14" s="1"/>
  <c r="BD97" i="14"/>
  <c r="BF97" i="14" s="1"/>
  <c r="BD96" i="14"/>
  <c r="BF96" i="14" s="1"/>
  <c r="BD95" i="14"/>
  <c r="BF95" i="14" s="1"/>
  <c r="BE94" i="14"/>
  <c r="BD94" i="14"/>
  <c r="BF94" i="14" s="1"/>
  <c r="BD93" i="14"/>
  <c r="BF93" i="14" s="1"/>
  <c r="BI92" i="14"/>
  <c r="BD92" i="14"/>
  <c r="BF92" i="14" s="1"/>
  <c r="BD91" i="14"/>
  <c r="BF91" i="14" s="1"/>
  <c r="BD90" i="14"/>
  <c r="BF90" i="14" s="1"/>
  <c r="BD89" i="14"/>
  <c r="BF89" i="14" s="1"/>
  <c r="BI88" i="14"/>
  <c r="BD88" i="14"/>
  <c r="BF88" i="14" s="1"/>
  <c r="BD87" i="14"/>
  <c r="BF87" i="14" s="1"/>
  <c r="BD86" i="14"/>
  <c r="BF86" i="14" s="1"/>
  <c r="BI85" i="14"/>
  <c r="BE85" i="14"/>
  <c r="BD85" i="14"/>
  <c r="BF85" i="14" s="1"/>
  <c r="BI84" i="14"/>
  <c r="BE84" i="14"/>
  <c r="BD84" i="14"/>
  <c r="BF84" i="14" s="1"/>
  <c r="BF83" i="14"/>
  <c r="BD83" i="14"/>
  <c r="BD82" i="14"/>
  <c r="BF82" i="14" s="1"/>
  <c r="BI81" i="14"/>
  <c r="BE81" i="14"/>
  <c r="BD81" i="14"/>
  <c r="BF81" i="14" s="1"/>
  <c r="BD80" i="14"/>
  <c r="BF80" i="14" s="1"/>
  <c r="BD79" i="14"/>
  <c r="BF79" i="14" s="1"/>
  <c r="BD78" i="14"/>
  <c r="BF78" i="14" s="1"/>
  <c r="BD77" i="14"/>
  <c r="BF77" i="14" s="1"/>
  <c r="BD76" i="14"/>
  <c r="BF76" i="14" s="1"/>
  <c r="BD75" i="14"/>
  <c r="BF75" i="14" s="1"/>
  <c r="BD74" i="14"/>
  <c r="BF74" i="14" s="1"/>
  <c r="BD73" i="14"/>
  <c r="BF73" i="14" s="1"/>
  <c r="BF72" i="14"/>
  <c r="BD72" i="14"/>
  <c r="BD71" i="14"/>
  <c r="BF71" i="14" s="1"/>
  <c r="BI70" i="14"/>
  <c r="BD70" i="14"/>
  <c r="BF70" i="14" s="1"/>
  <c r="BI69" i="14"/>
  <c r="BF69" i="14"/>
  <c r="BE69" i="14"/>
  <c r="BD69" i="14"/>
  <c r="BD68" i="14"/>
  <c r="BF68" i="14" s="1"/>
  <c r="BD67" i="14"/>
  <c r="BF67" i="14" s="1"/>
  <c r="BD66" i="14"/>
  <c r="BF66" i="14" s="1"/>
  <c r="BD65" i="14"/>
  <c r="BF65" i="14" s="1"/>
  <c r="BD64" i="14"/>
  <c r="BF64" i="14" s="1"/>
  <c r="BD63" i="14"/>
  <c r="BF63" i="14" s="1"/>
  <c r="BD62" i="14"/>
  <c r="BF62" i="14" s="1"/>
  <c r="BD61" i="14"/>
  <c r="BF61" i="14" s="1"/>
  <c r="BD60" i="14"/>
  <c r="BF60" i="14" s="1"/>
  <c r="BD59" i="14"/>
  <c r="BF59" i="14" s="1"/>
  <c r="BD58" i="14"/>
  <c r="BF58" i="14" s="1"/>
  <c r="BI57" i="14"/>
  <c r="BD57" i="14"/>
  <c r="BF57" i="14" s="1"/>
  <c r="BF56" i="14"/>
  <c r="BD56" i="14"/>
  <c r="BD55" i="14"/>
  <c r="BF55" i="14" s="1"/>
  <c r="BD54" i="14"/>
  <c r="BF54" i="14" s="1"/>
  <c r="BD53" i="14"/>
  <c r="BF53" i="14" s="1"/>
  <c r="BD52" i="14"/>
  <c r="BF52" i="14" s="1"/>
  <c r="BD51" i="14"/>
  <c r="BF51" i="14" s="1"/>
  <c r="BD50" i="14"/>
  <c r="BF50" i="14" s="1"/>
  <c r="BD49" i="14"/>
  <c r="BF49" i="14" s="1"/>
  <c r="BD48" i="14"/>
  <c r="BF48" i="14" s="1"/>
  <c r="BD47" i="14"/>
  <c r="BF47" i="14" s="1"/>
  <c r="BD46" i="14"/>
  <c r="BF46" i="14" s="1"/>
  <c r="BI45" i="14"/>
  <c r="BE45" i="14"/>
  <c r="BD45" i="14"/>
  <c r="BF45" i="14" s="1"/>
  <c r="BD44" i="14"/>
  <c r="BF44" i="14" s="1"/>
  <c r="BD43" i="14"/>
  <c r="BF43" i="14" s="1"/>
  <c r="BD42" i="14"/>
  <c r="BF42" i="14" s="1"/>
  <c r="BD41" i="14"/>
  <c r="BF41" i="14" s="1"/>
  <c r="BD40" i="14"/>
  <c r="BF40" i="14" s="1"/>
  <c r="BD39" i="14"/>
  <c r="BF39" i="14" s="1"/>
  <c r="BD38" i="14"/>
  <c r="BF38" i="14" s="1"/>
  <c r="BD37" i="14"/>
  <c r="BF37" i="14" s="1"/>
  <c r="BD36" i="14"/>
  <c r="BF36" i="14" s="1"/>
  <c r="BD35" i="14"/>
  <c r="BF35" i="14" s="1"/>
  <c r="BD34" i="14"/>
  <c r="BF34" i="14" s="1"/>
  <c r="BD33" i="14"/>
  <c r="BF33" i="14" s="1"/>
  <c r="BD32" i="14"/>
  <c r="BF32" i="14" s="1"/>
  <c r="BF31" i="14"/>
  <c r="BD31" i="14"/>
  <c r="BD30" i="14"/>
  <c r="BF30" i="14" s="1"/>
  <c r="BD29" i="14"/>
  <c r="BF29" i="14" s="1"/>
  <c r="BI28" i="14"/>
  <c r="BE28" i="14"/>
  <c r="BD28" i="14"/>
  <c r="BF28" i="14" s="1"/>
  <c r="BI27" i="14"/>
  <c r="BD27" i="14"/>
  <c r="BF27" i="14" s="1"/>
  <c r="BI26" i="14"/>
  <c r="BD26" i="14"/>
  <c r="BF26" i="14" s="1"/>
  <c r="BI25" i="14"/>
  <c r="BD25" i="14"/>
  <c r="BF25" i="14" s="1"/>
  <c r="BI24" i="14"/>
  <c r="BF24" i="14"/>
  <c r="BD24" i="14"/>
  <c r="BI23" i="14"/>
  <c r="BD23" i="14"/>
  <c r="BF23" i="14" s="1"/>
  <c r="BI22" i="14"/>
  <c r="BD22" i="14"/>
  <c r="BF22" i="14" s="1"/>
  <c r="BI21" i="14"/>
  <c r="BD21" i="14"/>
  <c r="BF21" i="14" s="1"/>
  <c r="BI20" i="14"/>
  <c r="BD20" i="14"/>
  <c r="BF20" i="14" s="1"/>
  <c r="BI19" i="14"/>
  <c r="BD19" i="14"/>
  <c r="BF19" i="14" s="1"/>
  <c r="BI18" i="14"/>
  <c r="BD18" i="14"/>
  <c r="BF18" i="14" s="1"/>
  <c r="BI17" i="14"/>
  <c r="BD17" i="14"/>
  <c r="BF17" i="14" s="1"/>
  <c r="BI16" i="14"/>
  <c r="BD16" i="14"/>
  <c r="BF16" i="14" s="1"/>
  <c r="BI15" i="14"/>
  <c r="BD15" i="14"/>
  <c r="BF15" i="14" s="1"/>
  <c r="BI14" i="14"/>
  <c r="BD14" i="14"/>
  <c r="BF14" i="14" s="1"/>
  <c r="BI13" i="14"/>
  <c r="BD13" i="14"/>
  <c r="BF13" i="14" s="1"/>
  <c r="BI12" i="14"/>
  <c r="BE12" i="14"/>
  <c r="BD12" i="14"/>
  <c r="BF12" i="14" s="1"/>
  <c r="W184" i="14" l="1"/>
  <c r="X179" i="14"/>
  <c r="L179" i="14"/>
  <c r="W185" i="14" s="1"/>
  <c r="W183" i="14" s="1"/>
  <c r="AR179" i="14"/>
  <c r="BE167" i="14"/>
  <c r="AB179" i="14"/>
  <c r="P179" i="14"/>
  <c r="AV179" i="14"/>
  <c r="T179" i="14"/>
  <c r="AZ179" i="14"/>
  <c r="W186" i="14" l="1"/>
  <c r="Z183" i="14" s="1"/>
  <c r="Z185" i="14" l="1"/>
  <c r="Z184" i="14"/>
  <c r="Z186" i="14" s="1"/>
  <c r="AB178" i="14"/>
  <c r="AV178" i="14"/>
  <c r="AZ178" i="14"/>
  <c r="AR178" i="14"/>
  <c r="H178" i="14"/>
  <c r="AN178" i="14"/>
  <c r="P178" i="14"/>
  <c r="T178" i="14"/>
  <c r="L178" i="14"/>
  <c r="AF178" i="14"/>
  <c r="AJ178" i="14"/>
  <c r="X178" i="14"/>
  <c r="BH17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Michaille</author>
  </authors>
  <commentList>
    <comment ref="M4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8</t>
        </r>
      </text>
    </comment>
    <comment ref="T4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5</t>
        </r>
      </text>
    </comment>
    <comment ref="AB4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7</t>
        </r>
      </text>
    </comment>
    <comment ref="AK45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9</t>
        </r>
      </text>
    </comment>
    <comment ref="AS4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11</t>
        </r>
      </text>
    </comment>
    <comment ref="AZ45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3</t>
        </r>
      </text>
    </comment>
    <comment ref="M92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11</t>
        </r>
      </text>
    </comment>
    <comment ref="P92" authorId="1" shapeId="0" xr:uid="{00000000-0006-0000-0400-000008000000}">
      <text>
        <r>
          <rPr>
            <b/>
            <sz val="9"/>
            <color indexed="81"/>
            <rFont val="Tahoma"/>
            <family val="2"/>
          </rPr>
          <t>4</t>
        </r>
      </text>
    </comment>
    <comment ref="V92" authorId="1" shapeId="0" xr:uid="{00000000-0006-0000-0400-000009000000}">
      <text>
        <r>
          <rPr>
            <b/>
            <sz val="9"/>
            <color indexed="81"/>
            <rFont val="Tahoma"/>
            <family val="2"/>
          </rPr>
          <t>15</t>
        </r>
      </text>
    </comment>
    <comment ref="Z92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20</t>
        </r>
      </text>
    </comment>
    <comment ref="AB92" authorId="1" shapeId="0" xr:uid="{00000000-0006-0000-0400-00000B000000}">
      <text>
        <r>
          <rPr>
            <b/>
            <sz val="9"/>
            <color indexed="81"/>
            <rFont val="Tahoma"/>
            <family val="2"/>
          </rPr>
          <t>4</t>
        </r>
      </text>
    </comment>
    <comment ref="AG92" authorId="1" shapeId="0" xr:uid="{00000000-0006-0000-0400-00000C000000}">
      <text>
        <r>
          <rPr>
            <b/>
            <sz val="9"/>
            <color indexed="81"/>
            <rFont val="Tahoma"/>
            <family val="2"/>
          </rPr>
          <t>8</t>
        </r>
      </text>
    </comment>
    <comment ref="AJ92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5</t>
        </r>
      </text>
    </comment>
    <comment ref="AN92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2</t>
        </r>
      </text>
    </comment>
    <comment ref="AS92" authorId="1" shapeId="0" xr:uid="{00000000-0006-0000-0400-00000F000000}">
      <text>
        <r>
          <rPr>
            <b/>
            <sz val="9"/>
            <color indexed="81"/>
            <rFont val="Tahoma"/>
            <family val="2"/>
          </rPr>
          <t>7</t>
        </r>
      </text>
    </comment>
    <comment ref="AW92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12</t>
        </r>
      </text>
    </comment>
    <comment ref="AZ92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2</t>
        </r>
      </text>
    </comment>
    <comment ref="N121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14</t>
        </r>
      </text>
    </comment>
    <comment ref="N122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14</t>
        </r>
      </text>
    </comment>
    <comment ref="O122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28</t>
        </r>
      </text>
    </comment>
    <comment ref="Q122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14</t>
        </r>
      </text>
    </comment>
    <comment ref="S122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28</t>
        </r>
      </text>
    </comment>
    <comment ref="Y122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9</t>
        </r>
      </text>
    </comment>
    <comment ref="AA122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23</t>
        </r>
      </text>
    </comment>
    <comment ref="AB12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6</t>
        </r>
      </text>
    </comment>
    <comment ref="AD122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20</t>
        </r>
      </text>
    </comment>
    <comment ref="AF122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4</t>
        </r>
      </text>
    </comment>
    <comment ref="AH122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18</t>
        </r>
      </text>
    </comment>
    <comment ref="AL122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>15</t>
        </r>
      </text>
    </comment>
    <comment ref="AM122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29</t>
        </r>
      </text>
    </comment>
    <comment ref="AO122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12</t>
        </r>
      </text>
    </comment>
    <comment ref="AQ122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>26</t>
        </r>
      </text>
    </comment>
    <comment ref="AS122" authorId="0" shapeId="0" xr:uid="{00000000-0006-0000-0400-000021000000}">
      <text>
        <r>
          <rPr>
            <b/>
            <sz val="9"/>
            <color indexed="81"/>
            <rFont val="Tahoma"/>
            <family val="2"/>
          </rPr>
          <t>10</t>
        </r>
      </text>
    </comment>
    <comment ref="AU122" authorId="0" shapeId="0" xr:uid="{00000000-0006-0000-0400-000022000000}">
      <text>
        <r>
          <rPr>
            <b/>
            <sz val="9"/>
            <color indexed="81"/>
            <rFont val="Tahoma"/>
            <family val="2"/>
          </rPr>
          <t>24</t>
        </r>
      </text>
    </comment>
    <comment ref="AW122" authorId="0" shapeId="0" xr:uid="{00000000-0006-0000-0400-000023000000}">
      <text>
        <r>
          <rPr>
            <b/>
            <sz val="9"/>
            <color indexed="81"/>
            <rFont val="Tahoma"/>
            <family val="2"/>
          </rPr>
          <t>7</t>
        </r>
      </text>
    </comment>
    <comment ref="AY122" authorId="0" shapeId="0" xr:uid="{00000000-0006-0000-0400-000024000000}">
      <text>
        <r>
          <rPr>
            <b/>
            <sz val="9"/>
            <color indexed="81"/>
            <rFont val="Tahoma"/>
            <family val="2"/>
          </rPr>
          <t>21</t>
        </r>
      </text>
    </comment>
  </commentList>
</comments>
</file>

<file path=xl/sharedStrings.xml><?xml version="1.0" encoding="utf-8"?>
<sst xmlns="http://schemas.openxmlformats.org/spreadsheetml/2006/main" count="865" uniqueCount="329">
  <si>
    <t>ENERO</t>
  </si>
  <si>
    <t>FEBRERO</t>
  </si>
  <si>
    <t>MARZO</t>
  </si>
  <si>
    <t>ABRIL</t>
  </si>
  <si>
    <t>MAYO</t>
  </si>
  <si>
    <t>JUNIO</t>
  </si>
  <si>
    <t>JULIO</t>
  </si>
  <si>
    <t>AGOSTO</t>
  </si>
  <si>
    <t>Fecha de Actualización: 09/01/19</t>
  </si>
  <si>
    <t>Presupuesto por inversión = 0$</t>
  </si>
  <si>
    <t>Código:</t>
  </si>
  <si>
    <r>
      <t>Objetivo General:</t>
    </r>
    <r>
      <rPr>
        <sz val="12"/>
        <color theme="1"/>
        <rFont val="Arial"/>
        <family val="2"/>
      </rPr>
      <t xml:space="preserve"> 
* Fomentar entornos de trabajos seguros.
* Motivar una cultura segura y saludable en el trabajo.</t>
    </r>
  </si>
  <si>
    <r>
      <t xml:space="preserve">PROGRAMA: </t>
    </r>
    <r>
      <rPr>
        <sz val="12"/>
        <color theme="1"/>
        <rFont val="Arial"/>
        <family val="2"/>
      </rPr>
      <t xml:space="preserve">7  FORTALECIMIENTO INSTITUCIONAL </t>
    </r>
  </si>
  <si>
    <t>RUBRO: 520-900-33</t>
  </si>
  <si>
    <r>
      <t xml:space="preserve">PROYECTO: </t>
    </r>
    <r>
      <rPr>
        <sz val="12"/>
        <color theme="1"/>
        <rFont val="Arial"/>
        <family val="2"/>
      </rPr>
      <t>7.4 EFICIENCIA ADMINISTRATIVA</t>
    </r>
  </si>
  <si>
    <r>
      <t xml:space="preserve">Objetivos Especificos: 
* </t>
    </r>
    <r>
      <rPr>
        <sz val="12"/>
        <color theme="1"/>
        <rFont val="Arial"/>
        <family val="2"/>
      </rPr>
      <t>Actualizar la información del SG-SST de acuerdo a los cambios que afecten el mismo.</t>
    </r>
    <r>
      <rPr>
        <b/>
        <sz val="12"/>
        <color theme="1"/>
        <rFont val="Arial"/>
        <family val="2"/>
      </rPr>
      <t xml:space="preserve">
* </t>
    </r>
    <r>
      <rPr>
        <sz val="12"/>
        <color theme="1"/>
        <rFont val="Arial"/>
        <family val="2"/>
      </rPr>
      <t xml:space="preserve">Implementar actividades de higiene y seguridad en el trabajo
* Identificar las condicones de salud de los funcionarios
* Generar estrategías qude intervención para el mejoramiento de las condiocnes de salud de los funcionarios
* Formar y entrenar a los funcionarios en temas realcionados con SST
* Generar y promoveer la cultura de autocuidado en los funcionarios. </t>
    </r>
  </si>
  <si>
    <r>
      <t xml:space="preserve">INDICADORES 
</t>
    </r>
    <r>
      <rPr>
        <u/>
        <sz val="12"/>
        <color theme="1"/>
        <rFont val="Arial"/>
        <family val="2"/>
      </rPr>
      <t xml:space="preserve">No Actividades realizadas en Higiene y Seguridad Indutrial      </t>
    </r>
    <r>
      <rPr>
        <sz val="12"/>
        <color theme="1"/>
        <rFont val="Arial"/>
        <family val="2"/>
      </rPr>
      <t xml:space="preserve">  X 100 %       </t>
    </r>
    <r>
      <rPr>
        <u/>
        <sz val="12"/>
        <color theme="1"/>
        <rFont val="Arial"/>
        <family val="2"/>
      </rPr>
      <t>No Capaciracioes y Entranamiento en Seguridad y Salud en el Trabajo Realizadas</t>
    </r>
    <r>
      <rPr>
        <sz val="12"/>
        <color theme="1"/>
        <rFont val="Arial"/>
        <family val="2"/>
      </rPr>
      <t xml:space="preserve"> X100%</t>
    </r>
    <r>
      <rPr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No Actividades propuestas en Higiene y Seguridad Industrial                        No Capacitaciones y Entranamiento en Seguridad y Salus en el Trabajo Programadas          
 </t>
    </r>
    <r>
      <rPr>
        <u/>
        <sz val="12"/>
        <color theme="1"/>
        <rFont val="Arial"/>
        <family val="2"/>
      </rPr>
      <t>No Actividades realizadas en Medicina Preventiva y del Trabajo</t>
    </r>
    <r>
      <rPr>
        <sz val="12"/>
        <color theme="1"/>
        <rFont val="Arial"/>
        <family val="2"/>
      </rPr>
      <t xml:space="preserve">   X  100 %</t>
    </r>
    <r>
      <rPr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 No Actividades propuestas en Medicina Preventiva y del Trabajo</t>
    </r>
  </si>
  <si>
    <r>
      <t xml:space="preserve">Responsable: </t>
    </r>
    <r>
      <rPr>
        <sz val="12"/>
        <color theme="1"/>
        <rFont val="Arial"/>
        <family val="2"/>
      </rPr>
      <t>Líder del SG-SST</t>
    </r>
  </si>
  <si>
    <t>Meta:  90 %</t>
  </si>
  <si>
    <t>FECHA DE ELABORACIÓN:  09/01/19</t>
  </si>
  <si>
    <t>Programado</t>
  </si>
  <si>
    <t>Completada</t>
  </si>
  <si>
    <t>Reprogramar</t>
  </si>
  <si>
    <r>
      <t xml:space="preserve">DEPENDENCIA RESPONSABLE: </t>
    </r>
    <r>
      <rPr>
        <sz val="12"/>
        <color theme="1"/>
        <rFont val="Arial"/>
        <family val="2"/>
      </rPr>
      <t>SECRETARIA GENERAL</t>
    </r>
  </si>
  <si>
    <t>ESTADO:</t>
  </si>
  <si>
    <t>DIRECTRIZ DE LA POLITICA</t>
  </si>
  <si>
    <t>OBJETIVO</t>
  </si>
  <si>
    <t>METAS</t>
  </si>
  <si>
    <t>ALCANCE DEL OBJETIVO</t>
  </si>
  <si>
    <t>COMPONENTES DEL SG-SST</t>
  </si>
  <si>
    <t xml:space="preserve">ACCIONES A EJECUTAR </t>
  </si>
  <si>
    <t>SEPT</t>
  </si>
  <si>
    <t>OCT</t>
  </si>
  <si>
    <t>NOV</t>
  </si>
  <si>
    <t>DIC</t>
  </si>
  <si>
    <t>%</t>
  </si>
  <si>
    <t>% DE AVANCE ANUAL</t>
  </si>
  <si>
    <t>ESTADO</t>
  </si>
  <si>
    <t>PRESUPUESTO POR ACTIVIDAD</t>
  </si>
  <si>
    <t xml:space="preserve">EJECUTADO </t>
  </si>
  <si>
    <t>SALDO</t>
  </si>
  <si>
    <t>RESPONSABLE DE LA EJECUCUCIÓN</t>
  </si>
  <si>
    <t>OBSERVACIONES Y SEGUIMIENTO</t>
  </si>
  <si>
    <t>RECURSOS</t>
  </si>
  <si>
    <t>Identificar los peligros asociados a las actividades desarrolladas por la organización, evaluar y valorar los riesgos, y establecer los controles pertinentes.
CUMPLIMIENTO LEGAL</t>
  </si>
  <si>
    <t>Realizar actualización anual de la identificación de peligros; evaluación y valoración de riesgos; y, determinación de medidas de control.
Cumplir con los requisitos legales vigentes en el pais y todos aquellos suscritos por la empresa relacionados con Seguridad y Salud en el Trabajo</t>
  </si>
  <si>
    <t>1. Lograr cumplir el 70% de los requisitos legales SST aplicables a la empresa;  
                                                                            2.Lograr el 80% de los requisitos exigidos por el decreto 1072 de 2015 en referencia a la implementacion del SGSST</t>
  </si>
  <si>
    <t>Indicador: # de requisitos legales y de otra índole SST evaluados con cumplimiento total * 100% / # de requisitos legales y de otra índole SST identificados aplicables.
Meta: ≥ 95% de cumplimiento de requisitos legales y de otra indole SST aplicables.
Periodicidad de Medición:
- Semestralcomo Indicador de Proceso en cuanto a medición de cumplimiento.
- Anual como indicador de Resultado.
Periodicidad de Analisis:
- Analisis Trimestral en Reunión Gerencial de cumplimiento de actividades.
- Analisis Anual en Reunión Gerencial de eficacia y cumplimiento del programa.</t>
  </si>
  <si>
    <t>Revisión Procedimiento de la Seguridad y Salud en el Trabajo</t>
  </si>
  <si>
    <t>Diseñar el plan de trabajo anual del SG-SST para el año 2019</t>
  </si>
  <si>
    <t>p</t>
  </si>
  <si>
    <t>SST / ARL</t>
  </si>
  <si>
    <t>Socialización y publicación del Reglamento de Higiene y Seguridad Industrial</t>
  </si>
  <si>
    <t>P</t>
  </si>
  <si>
    <t>Realizar autoevaluación  a fin de determinar  el grado de avance en la implementación del SG-SST y generar plan de acción en los estándares  pendientes por cumplir</t>
  </si>
  <si>
    <t>Actualización de los objetivos de la política integral en temas de Seguridad y Salud en el Trabajo ( Actualizar y Socializar)</t>
  </si>
  <si>
    <t>Revisión y públicación de la política de prevención del consumo de alcohol y tabaco  ( Actualizar y Socializar)</t>
  </si>
  <si>
    <t>Responsabilidades del 
SG-SST</t>
  </si>
  <si>
    <t>Revisar y, en caso de ser necesario, actualizar las responsabilidades SST para los diferentes niveles de la Corporación.</t>
  </si>
  <si>
    <t>Socializar responsabilidades SST para los diferentes niveles de la Corporación.</t>
  </si>
  <si>
    <t>Requisitos Legales</t>
  </si>
  <si>
    <t>Realizar la actualización de la identificación de los requisitos legales  y de otra índole en SST aplicables a la Corporación.</t>
  </si>
  <si>
    <t>Realizar evaluación del cumplimiento de los requisitos legales aplicables y de otra índole en SST aplicables a la Corporación.</t>
  </si>
  <si>
    <t>Seguimiento a la  investigacion de incidentes, accidentes y enfermedades laborales que se presenten en el periodo.</t>
  </si>
  <si>
    <t xml:space="preserve">Indicador: # de procesos con Matriz de Peligros actualizada *  100% / # de procesos identificados.
Meta: 100% de procesos con Matriz de Peligros actualizada
Periodicidad de Medición: - Anual como indicador de Resultado.
Periodicidad de Analisis: - Analisis Anual en Revisión Gerencial.
</t>
  </si>
  <si>
    <t>Gestión de Higiene y Seguridad Industrial</t>
  </si>
  <si>
    <t>Actualización anual de la matriz de identificación de  peligros y valoración de riesgos.</t>
  </si>
  <si>
    <t>Líder de SG-SST, Personal de los diferentes niveles de la organización</t>
  </si>
  <si>
    <t>Equipos Ofimaticos, Papelería, Oficina, Acceso a Internet</t>
  </si>
  <si>
    <t>Realizar la divulgación de la matriz de identificación de  peligros y valoración de riesgo</t>
  </si>
  <si>
    <t>Realizar divulgación de mecanismo de Autorreporte de Condiciones de Trabajo y Salud</t>
  </si>
  <si>
    <t>Revisar y, en caso de ser necesario, actualizar Procedimiento de Gestión del Cambio</t>
  </si>
  <si>
    <t>Socializar Procedimiento de Gestión del Cambio</t>
  </si>
  <si>
    <t>Realizar mediciones de iluminación en Sede Administrativa de la Corporación</t>
  </si>
  <si>
    <t>promoción y vigilancia de las normas y reglamentos de seguridad y salud en el trabajo</t>
  </si>
  <si>
    <t>COMITÈ PARITARIO DE SEGURIDAD Y SALUD EN EL TRABAJO - COPASST</t>
  </si>
  <si>
    <t>Revisión del plan de trabajo y capacitación del SG-SST año en curso</t>
  </si>
  <si>
    <t>Reuniones mensuales</t>
  </si>
  <si>
    <t>Reunión de programacion de Gimnasia Funcional</t>
  </si>
  <si>
    <t>Seguimiento a la solicitud de acompañamietno a la ARL para inspecciones de puesto de trabajo</t>
  </si>
  <si>
    <t>Seguimiento a Recomendaciones dadas por COPASST a Dirección</t>
  </si>
  <si>
    <t>Socialización de Ficha de resumen para Inspecciones de Trabajo</t>
  </si>
  <si>
    <t>Solicitar los informes sobre accidentalidad y enfermedades laborales</t>
  </si>
  <si>
    <t>Realizar y Presentar Informe al Director y al Secretario General</t>
  </si>
  <si>
    <t>Realizar Jornada JANO</t>
  </si>
  <si>
    <t>Presentación de la Gestión de COPASST del periodod 2018-2019</t>
  </si>
  <si>
    <t>Revisión de estadisticas de Accidentalidad anual 2018 - 2019</t>
  </si>
  <si>
    <t>CAPACITACIONES</t>
  </si>
  <si>
    <t>Gestion efectiva del COPASST</t>
  </si>
  <si>
    <t>Planificación de auditorias</t>
  </si>
  <si>
    <t>Prevención al Acoso Laboral</t>
  </si>
  <si>
    <t>COMITÈ DE CONVIVENCIA LABORAL - COCOL</t>
  </si>
  <si>
    <t>Elaboración del plan de trabajo anual del COCOL año 2019</t>
  </si>
  <si>
    <t>Revision de politica de acoso laboral</t>
  </si>
  <si>
    <t>Revision del procedimiento para interpones quejas de presunto acoso laboral</t>
  </si>
  <si>
    <t>Campañas para la prevención del acoso laboral (diseño de folletos)</t>
  </si>
  <si>
    <t>Resolucion de conflicto, concertación y negociación</t>
  </si>
  <si>
    <t>Lograr la competencia del personal en SST mediante el cumplimiento del Programa de Capacitaciones SST</t>
  </si>
  <si>
    <t>Indicador: # de AT con causas asociadas a competencias deficientes en SST
Meta: ≤ 1 AT con causas asociadas a competencias deficientes en SST
Periodicidad de Medición:
- Mensual como Indicador de Proceso.
- Anual como indicador de Resultado.</t>
  </si>
  <si>
    <t>Aplica a la prevención y protección asociada a los riesgos prioritarios con potencial de generar Accidentes de Trabajo y/o Enfermedades Laborales</t>
  </si>
  <si>
    <t>Inducción y Reinducción en Seguridad y Salud en el Trabajo (se realizará inducción en SST cada que se realice contratación en la Corporación)</t>
  </si>
  <si>
    <t>Prevención del riesgo publico</t>
  </si>
  <si>
    <t>Seguridad vial a peatones y pasajeros</t>
  </si>
  <si>
    <t xml:space="preserve">Prevención de Caídas a mismo y distinto nivel </t>
  </si>
  <si>
    <t>Higiene postural y pausas activas</t>
  </si>
  <si>
    <t>Prevención de consumo de Alcohol y Farmacodependencia</t>
  </si>
  <si>
    <t>Seguridad Víal  para conductores de vehículos</t>
  </si>
  <si>
    <t>Prevención del estrés</t>
  </si>
  <si>
    <t>Riesgo Biológico</t>
  </si>
  <si>
    <t>Seguridad vial para conductores de vehículos</t>
  </si>
  <si>
    <t>Fomentos de estilos de vida y trabajo saludable</t>
  </si>
  <si>
    <t>Riesgo Biomecánico</t>
  </si>
  <si>
    <t>Evitar Accidentes de Trabajo con causas asociadas a condiciones inseguras</t>
  </si>
  <si>
    <t>Indicador: # de Accidentes de Trabajo con causas asociadas a condiciones inseguras.
Meta: ≤ 1 Accidentes de Trabajo con causas asociadas a condiciones inseguras.
Periodicidad de Medición:
- Mensual como Indicador de Proceso.
- Anual como indicador de Resultado.</t>
  </si>
  <si>
    <t xml:space="preserve">SEÑALIZACION </t>
  </si>
  <si>
    <t>Señalización en áreas de trabajo / señales de emergencia</t>
  </si>
  <si>
    <t>PROGRAMA DE INSPECCIONES</t>
  </si>
  <si>
    <t>Insecciones de Seguridad
(Sede princiapal / Ecosistemas)</t>
  </si>
  <si>
    <t>Locativa</t>
  </si>
  <si>
    <t xml:space="preserve">Orden y Aseo : * Alamacenamiento
                                  * Oficinas
                                  * Seguridad
</t>
  </si>
  <si>
    <t>Herramientas</t>
  </si>
  <si>
    <t>Botiquín</t>
  </si>
  <si>
    <t>Extintores / Equipos Contraincendios</t>
  </si>
  <si>
    <t>Gabinetes de Extinción</t>
  </si>
  <si>
    <t>Camillas / Duchas de emergencia</t>
  </si>
  <si>
    <t>Seguimientos a Ecosistemas (Visitas)</t>
  </si>
  <si>
    <t>Elaboración de informe de inspecciones y planes de acciones</t>
  </si>
  <si>
    <t>Seguimientos de acciones de mejoras</t>
  </si>
  <si>
    <t>Elaboración y Seguimiento de Indicadores de Gestión a Inspecciones</t>
  </si>
  <si>
    <t>Sede Principal y Centro de trabajos (Ecosistemas)</t>
  </si>
  <si>
    <t>EPP</t>
  </si>
  <si>
    <t>Diseño  y socialización de la Matriz de EPP</t>
  </si>
  <si>
    <t>Requerimientos y entrega de EPP</t>
  </si>
  <si>
    <t>Entrenamiento, uso, cuidado y mantenimiento de los EPP</t>
  </si>
  <si>
    <t>PROGRAMA DE COMUNICACIÓN, PARTICIPACIÓN Y CONSULTA</t>
  </si>
  <si>
    <t>Socialiación a través de cartelera e intranet información del SG-SST</t>
  </si>
  <si>
    <t>PROGRAMA DE ORDEN Y ASEO (JANO)</t>
  </si>
  <si>
    <t>Socialización del programa</t>
  </si>
  <si>
    <t>Preparación de Jotnada JANO</t>
  </si>
  <si>
    <t>Jornada de Orden y Aseo (JANO)</t>
  </si>
  <si>
    <t>Documentar Normas SST para Trabajos en Alturas</t>
  </si>
  <si>
    <t>Divulgar Normas SST para Trabajos en Alturas</t>
  </si>
  <si>
    <t>Charlas SST Trabajo en Alturas (Incluir temas como: Uso correcto de EPP para trabajo en alturas, Inspección de EPP para Trabajo en Alturas, Importancia del Permiso de Trabajo en Alturas, entre otros)</t>
  </si>
  <si>
    <t>Inspección y Mantenimieto de EPP para Trabajo en Alturas por persona calificada</t>
  </si>
  <si>
    <t>Cumplir las actividades planificadas en el Programa de Gestión de Atención de Emergencias</t>
  </si>
  <si>
    <t>Indicador: # de actividades ejecutadas en el Programa de Gestión de Atención de Emergencias * 100% / # de actividades planificadas en el Programa de Gestión de Atención de Emergencias
Meta: 100 % (mensual), 80% Anual
Periodicidad de Medición:
- Mensual como Indicador de Proceso en cuanto a medición de cumplimiento.
- Anual como indicador de Resultado.
Periodicidad de Analisis:
- Analisis Trimestral en Reunión Gerencial de cumplimiento de actividades.
- Analisis Anual en Reunión Gerencial de eficacia y cumplimiento del programa.</t>
  </si>
  <si>
    <t>GESTION EN EMERGENCIAS
 Actividades del plan de emergencias, intervenciones para disminuir la vulnerabilidad</t>
  </si>
  <si>
    <t>Revisar y actualizar si es necesario  Plan de Atención de Emergencias, incluye identificación de amenazas y evaluación de vulnerabilidades</t>
  </si>
  <si>
    <t>Socializar Plan de Atención de Emergencias y documentos soportes del plan.</t>
  </si>
  <si>
    <t xml:space="preserve"> Realizar verificación de operatividad a la red contraincendio</t>
  </si>
  <si>
    <t>Realizar cronograma de Inspecciones a equipos Contra Incendio</t>
  </si>
  <si>
    <t>Pruebas de la Red Contraincendio</t>
  </si>
  <si>
    <t xml:space="preserve"> Prueba de funcionabilidad - alarma de emergencias</t>
  </si>
  <si>
    <t xml:space="preserve">Primeros auxiliios </t>
  </si>
  <si>
    <t>Evacuación y Rescate</t>
  </si>
  <si>
    <t>Actualización de planos y diagramas (rutas de evacuación)</t>
  </si>
  <si>
    <t>Simulacro respuesta ante situaciones de emergencia (sede principal y ecosistemas)</t>
  </si>
  <si>
    <t>PROGRAMA DE MANTENIMIENTO</t>
  </si>
  <si>
    <t>Elaboración del cronograma de mantenimiento</t>
  </si>
  <si>
    <t>Inspección de Infraestructura y Equipos</t>
  </si>
  <si>
    <t>PROGRAMA DE SANEAMIENTO BÁSICO</t>
  </si>
  <si>
    <t>Elaboración o Revisión del programa</t>
  </si>
  <si>
    <t xml:space="preserve">Clasificación de los Residuos </t>
  </si>
  <si>
    <t>Jornadas de Fumigación</t>
  </si>
  <si>
    <t xml:space="preserve">Seguimientos a registros: </t>
  </si>
  <si>
    <t>Control del lavado y desinfección del tanque de agua potable.</t>
  </si>
  <si>
    <t>Elementos necesarios para realizar la limpieza y desinfección</t>
  </si>
  <si>
    <t>Control de plagas</t>
  </si>
  <si>
    <t>MEDICINA PREVENTIVA Y DEL TRABAJO</t>
  </si>
  <si>
    <t>Evitar Incidencia de Enfermedades Laborales</t>
  </si>
  <si>
    <t>Indicador: # de casos nuevos de Enfermedad Laboral
Meta: 0 casos nuevos de Enfermedad Laboral
Periodicidad de Medición:
- Semestral como Indicador de Proceso.
- Anual como indicador de Resultado.
Periodicidad de Analisis:
- Analisis Trimestral en Informe Trimestral SST.
Nota: El Seguimiento de los Indicadores de Gestión (Cobertura) e Indicadores de Impacto (Incidencia y Prevalencia) se realiza a traves la plantilla Seguimiento de Enfermedades Laborales y Programas de Vigilancia Epidemiológica</t>
  </si>
  <si>
    <t>Aplica a la prevención y protección asociada a los riesgos prioritarios con potencial de generar Enfermedades Laborales:
- Riesgo Biomecánico
- Riesgo Visual
- Riesgo Psicosocial</t>
  </si>
  <si>
    <t>Actividades Programa de Vigilancia Epidemiologicas</t>
  </si>
  <si>
    <t>Solicitar Diagnostico de condiciones de salud emitidas por el médico</t>
  </si>
  <si>
    <t>Realizar seguimiento a recomendaciones emitidas en conceptos médicos ocupacionales</t>
  </si>
  <si>
    <t>Documentar Normas SST Riesgos Biomecánicos</t>
  </si>
  <si>
    <t>Jornada de Salud</t>
  </si>
  <si>
    <t>Estilo de Vida Saludable</t>
  </si>
  <si>
    <t xml:space="preserve">Diseñar el programa de estilos de vida saludable </t>
  </si>
  <si>
    <t>Promoción de Alimentación Saludable</t>
  </si>
  <si>
    <t>Promoción de Actividad fisíca</t>
  </si>
  <si>
    <t>Realizar tamizaje Cardiovascular</t>
  </si>
  <si>
    <t>Seguimientos a casos críticos identificados</t>
  </si>
  <si>
    <t>Riesgo Psicosocial</t>
  </si>
  <si>
    <t>Aplicar Bateria de riesgo Psicosocial</t>
  </si>
  <si>
    <t>Realización del diagnostrico del riesgo psicosocial en la Corporación</t>
  </si>
  <si>
    <t>Elaborar protocolo de VE Riesgo Psicosocial</t>
  </si>
  <si>
    <t>Elaborar y/o actualizar politica de Prevención de Acoso Laboral</t>
  </si>
  <si>
    <t>Identificar los peligros asociados a las actividades desarrolladas por la organización, evaluar y valorar los riesgos, y establecer los controles pertinentes</t>
  </si>
  <si>
    <t>Reducir los índices de accidentabilidad</t>
  </si>
  <si>
    <t>(# de 
accidentes de 
tránsito con vehículo 
vinculado a la empresa 
en el mes] / [# de 
vehículos vinculados a 
la empresa en el mes) * 
100</t>
  </si>
  <si>
    <t>Aplica para los medios de transporte que sean suministrados por CORPAMAG, filiales o uniones temporales que se encuentren baj su dirección, durante la ejecución de sis diferentes actividades o proyectos con el objeto de prevenir ña ocurrencia de accidentes o incidentes</t>
  </si>
  <si>
    <t>PLAN ESTRATEGICO VIAL</t>
  </si>
  <si>
    <t>Socialización del Programa y objetivos del PESV</t>
  </si>
  <si>
    <t>Conformación del Comité de Seguridad Víal</t>
  </si>
  <si>
    <t xml:space="preserve">Reuniones </t>
  </si>
  <si>
    <t xml:space="preserve">Capacitación: </t>
  </si>
  <si>
    <t>Charla - Uso del Celular al Conducir</t>
  </si>
  <si>
    <t xml:space="preserve">
Actualización y socialización de las Políticas : 
</t>
  </si>
  <si>
    <t>Uso del cinturón de seguridad</t>
  </si>
  <si>
    <t>Regulacción de horas de conducción y horas de descanso</t>
  </si>
  <si>
    <t>Regulación de velocidad</t>
  </si>
  <si>
    <t>Control de alcohol y drogas</t>
  </si>
  <si>
    <t>Uso de elementos de protección personal</t>
  </si>
  <si>
    <t>No uso de equipos de comunicación moviles mientras se conduce</t>
  </si>
  <si>
    <t>Actualización de indicadores de: Desempeño, Resultado, Actividad.</t>
  </si>
  <si>
    <t>Actualización de la Matriz de Riesgo Vial</t>
  </si>
  <si>
    <t>Documentar PESV</t>
  </si>
  <si>
    <t>Documentar Normas SST Riesgo Vial</t>
  </si>
  <si>
    <t>Revisar y actualizar listado de equipos y herramientas</t>
  </si>
  <si>
    <t>Documentar Normas SST Uso Seguro de Herramientas</t>
  </si>
  <si>
    <t>COMPORTAMIENTO HUMANO</t>
  </si>
  <si>
    <t>Procedimientos de selección de conductores</t>
  </si>
  <si>
    <t>Pruebas de ingresos</t>
  </si>
  <si>
    <t>Evaluaciones médicas</t>
  </si>
  <si>
    <t>Control de documentos de conductores</t>
  </si>
  <si>
    <t>VEHÍCULO SEGURO</t>
  </si>
  <si>
    <t>Inpecciones semanales a vehículo</t>
  </si>
  <si>
    <t>Procedimientos de inspecciones diarias de vehiculos / motos (Preoperativos)</t>
  </si>
  <si>
    <t>Seguimiento y control de documentación y registro de vehículos y su mantenimiento</t>
  </si>
  <si>
    <t>INFRAESTRUCTURA SEGURA</t>
  </si>
  <si>
    <t>Creación de rutogramas: internas y externas</t>
  </si>
  <si>
    <t>Señalización y demarcación</t>
  </si>
  <si>
    <t>ATENCIÓN A VICTIMAS</t>
  </si>
  <si>
    <t>Procedimientos para el reporte de accidentes en la vía</t>
  </si>
  <si>
    <t>MEJORAMIENTO CONTINUO</t>
  </si>
  <si>
    <t>Lograr un alto porcentaje de implementación de acciones correctivas y preventivas planificadas</t>
  </si>
  <si>
    <t xml:space="preserve">Indicador: # de Acciones Acciones Correctivas y Preventivas implementadas * 100% / # de Acciones Acciones Correctivas y Preventivas planificadas.
Meta: ≥ 85% de Acciones Acciones Correctivas y Preventivas implementadas
Periodicidad de Medición:
- Anual como indicador de Resultado.
Periodicidad de Analisis:
- Analisis Anual en Revisión Gerencial.
</t>
  </si>
  <si>
    <t>Determinr la eficaciacon del SG-SST</t>
  </si>
  <si>
    <t>Realizar evaluación de cumplimiento de funciones y responsabilidades en SST en todos los niveles de la Corporación. -  RENDICIÓN DE CUENTAS SST TODO EL PERSONAL con responsabilidades en SST asignadas</t>
  </si>
  <si>
    <t>Revision Gerencial del SG-SST</t>
  </si>
  <si>
    <t>Auditoria interna al  SG-SST</t>
  </si>
  <si>
    <t>Presentar informe de Auditoría</t>
  </si>
  <si>
    <t>Revision anual de los objetivos y metas</t>
  </si>
  <si>
    <t>Analisis de los indicadores de estructura, proceso y resultado</t>
  </si>
  <si>
    <t>TOTAL</t>
  </si>
  <si>
    <t>CUMPLIMIENTO MENSUAL</t>
  </si>
  <si>
    <t>PORCENTAJE DE EJECUCIÓN DE ACTIVIDADES
PLANEADAS</t>
  </si>
  <si>
    <t>ACTIVIDADES</t>
  </si>
  <si>
    <t>PROGRAMADAS</t>
  </si>
  <si>
    <t>COMPLETADAS</t>
  </si>
  <si>
    <t>% EJECUCIÓN DEL TOTAL (100%)</t>
  </si>
  <si>
    <t>REPROGRAMADAS</t>
  </si>
  <si>
    <t>Pendiente</t>
  </si>
  <si>
    <t>C</t>
  </si>
  <si>
    <t>R</t>
  </si>
  <si>
    <t>Reprogramado</t>
  </si>
  <si>
    <t>Programadas</t>
  </si>
  <si>
    <t>Responsable de SG-SST</t>
  </si>
  <si>
    <t>Director General</t>
  </si>
  <si>
    <t xml:space="preserve">Presupuesto por Foncionamiento: </t>
  </si>
  <si>
    <t>c</t>
  </si>
  <si>
    <t>SST</t>
  </si>
  <si>
    <t>Gerencia / Planeación / SST</t>
  </si>
  <si>
    <t>SST / Supervisores de áreas</t>
  </si>
  <si>
    <t>SST / Gestión del Talento Humano</t>
  </si>
  <si>
    <t>SST / COPASST</t>
  </si>
  <si>
    <t>ARL / SST</t>
  </si>
  <si>
    <t>COPASST / SST</t>
  </si>
  <si>
    <t>$50.000 POR REUNIÓN</t>
  </si>
  <si>
    <t>6 Jornadas por valor aproximado de $130.000 + Estimulos de gimnasia - Kit</t>
  </si>
  <si>
    <t>Diseño de fichas 7 pasos para inspecciones de puestos de trabajos ( Virtual)</t>
  </si>
  <si>
    <t>Distribuidas en tres actividades por valor de $200.000 en elementos de Aseo + Estimulos a sede Principal por $80.000 + Estimulos por camisetas $480.000</t>
  </si>
  <si>
    <t>Curso de las 50 horas virtual del SG-SST</t>
  </si>
  <si>
    <t>Investigacion de accidentes e incidentes - Seminanario taller</t>
  </si>
  <si>
    <t>Interrelaciòn del COPASST con el CCL, SG-SST</t>
  </si>
  <si>
    <t>Reunión bimensual del  COCOL</t>
  </si>
  <si>
    <t>CCL / SST</t>
  </si>
  <si>
    <t xml:space="preserve">30,000 por cada reunión de refrigerios </t>
  </si>
  <si>
    <t>Informe final 2019</t>
  </si>
  <si>
    <t>Orientación de funciones del Comité / Presidente y Secretario</t>
  </si>
  <si>
    <t>Costo es generado por ARL el cual sale de los recursos de la empresa, un aproximado de $60.000 por encuentros con la psicologa</t>
  </si>
  <si>
    <t>Trabajo en Equipo y Comunicación asertiva</t>
  </si>
  <si>
    <t>Talleres de sana convivencia</t>
  </si>
  <si>
    <t>Interrelaciòn del CCL, SG-SSTpara mejorar la efectividad y realizar recomendaciones a la alta dirección</t>
  </si>
  <si>
    <t>Como identificar conductas o situaciones de acoso laboral</t>
  </si>
  <si>
    <t>PROGRAMA DE INDUCCIÓN REINDUCCIÓN Y CAPACITACIONES A TODOS LOS FUNCIONARIOS Y CONTRATISTAS</t>
  </si>
  <si>
    <t>Gestión Administrativa / Brigada / SST</t>
  </si>
  <si>
    <t>Brigada / COPASST / SST</t>
  </si>
  <si>
    <t>Dirección / Gestión del Talento Humano / SST</t>
  </si>
  <si>
    <t>El SG-SST estará encargado de identificar las necesidades de los EPP requeridos para las actividades realizadas en la Corporación, a través de una matriz de EPP, para su posterior aval y compra por Dirección y el Grupo de Talento Humano</t>
  </si>
  <si>
    <t>COPASST</t>
  </si>
  <si>
    <t>TRABAJO SEGURO EN ALTURAS - LABORATORIO AMBIENTAL</t>
  </si>
  <si>
    <t>Reunión mensuales con Brigastidas</t>
  </si>
  <si>
    <t>Lider de Brigada</t>
  </si>
  <si>
    <t>11  reunioinoes de $40.000</t>
  </si>
  <si>
    <t>Incentivos a Brigadistas, actividades en representación de la CORPAMAG</t>
  </si>
  <si>
    <t>incentivos de camisetas y herramientas para alerta de emergencia (silbatos)</t>
  </si>
  <si>
    <t>Líder de Brigada / ARL / SST</t>
  </si>
  <si>
    <t>Líder de Brigadas / SST</t>
  </si>
  <si>
    <t>Gestión administrativa / Líder de Brigada / SST</t>
  </si>
  <si>
    <t>Lider de Brigada / ARL / SST</t>
  </si>
  <si>
    <t>Contraincendios / Manejo de sistemas Humedos</t>
  </si>
  <si>
    <t>Actividad de Brigadistas - Torneo empresarial</t>
  </si>
  <si>
    <t>Tiene un valor por $1.400.000 la inscripción al torneo</t>
  </si>
  <si>
    <t>Actividad anual  ARL- Encuentro de Brigadista</t>
  </si>
  <si>
    <t>ARL / Líder de Brigada / SST</t>
  </si>
  <si>
    <t>Todo el personal de Brigadistas</t>
  </si>
  <si>
    <t>Gestión administrativa / SST</t>
  </si>
  <si>
    <t>Examenes Médicos Periodicos</t>
  </si>
  <si>
    <t>Bienestar / SST</t>
  </si>
  <si>
    <t>El costo de los examens esta por un valor aproximado de $13.000.000</t>
  </si>
  <si>
    <t>Asesoría en la integración de la información del SVE para  DME</t>
  </si>
  <si>
    <t>Recursos de la ARL</t>
  </si>
  <si>
    <t>Asesoría para la elaboración del protocolo del SVE para DME</t>
  </si>
  <si>
    <t>Asesoría en la caracterización de los peligros biomecánicos y valoración del riesgo para DME.</t>
  </si>
  <si>
    <t>Campañas de Pausas Activas</t>
  </si>
  <si>
    <t>Asesoría en la realización de inspecciones a los puestos de trabajo para DME</t>
  </si>
  <si>
    <t>Se realizara campaña de comunicación E-mailings prevención a los colaboradores de la corporación </t>
  </si>
  <si>
    <t>Se realizara campaña de comunicación E-mailings para mantener el entusiasmo y la motivación de los trabajadores en áreas administrativas.  Enviando material virtual con las recomendaciones básicas para hacer de tu puesto de trabajo un lugar saludable y prevención del riesgo Biomecánico.</t>
  </si>
  <si>
    <t>Capacitación de Higiene Postural</t>
  </si>
  <si>
    <t>Capacitación de Desorden Muscoloesqueletico</t>
  </si>
  <si>
    <t>Campaña del Tunel del Carpo</t>
  </si>
  <si>
    <t xml:space="preserve">Aplicar Cuestionario Nordico </t>
  </si>
  <si>
    <t>Personal Externo</t>
  </si>
  <si>
    <t>CCL / SST / Psicologa</t>
  </si>
  <si>
    <t>ARL / SST / Gestión Administrativa / Gestión del Talento Humano</t>
  </si>
  <si>
    <t>Charlas - Actores Viales</t>
  </si>
  <si>
    <t>Seguridad Vial - Alta Dirección, concientización al Sistema Vial</t>
  </si>
  <si>
    <t>Taller de conciencia vial</t>
  </si>
  <si>
    <t>ACTIVIDADES DE VERIFICACIÓN   DEL SG-SST</t>
  </si>
  <si>
    <t xml:space="preserve">SST </t>
  </si>
  <si>
    <t>Alata Dirección / Comités del SG-SST</t>
  </si>
  <si>
    <t>Personal externo</t>
  </si>
  <si>
    <t>Perosonal con Responsabilidades en el SG-SST</t>
  </si>
  <si>
    <t>Alta Dirección y Comités / SST</t>
  </si>
  <si>
    <t>SST / Planeación</t>
  </si>
  <si>
    <t xml:space="preserve">
PLAN DE TRABAJO ANUAL / PRESUPUESTO  SG-SST -2019
</t>
  </si>
  <si>
    <t>No. Funcionarios: 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</si>
</sst>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1"/>
      <color rgb="FF212121"/>
      <name val="Times New Roman"/>
      <family val="1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F07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5" fillId="2" borderId="1" xfId="1" applyFont="1" applyFill="1" applyBorder="1"/>
    <xf numFmtId="0" fontId="5" fillId="2" borderId="0" xfId="1" applyFont="1" applyFill="1"/>
    <xf numFmtId="0" fontId="5" fillId="2" borderId="0" xfId="1" applyFont="1" applyFill="1" applyBorder="1"/>
    <xf numFmtId="0" fontId="3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/>
    <xf numFmtId="0" fontId="3" fillId="2" borderId="0" xfId="1" applyFont="1" applyFill="1" applyBorder="1" applyAlignment="1">
      <alignment vertical="center" wrapText="1"/>
    </xf>
    <xf numFmtId="0" fontId="3" fillId="2" borderId="22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20" xfId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right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9" borderId="2" xfId="1" applyNumberFormat="1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" xfId="1" applyFont="1" applyFill="1" applyBorder="1"/>
    <xf numFmtId="0" fontId="5" fillId="0" borderId="1" xfId="1" applyFont="1" applyBorder="1"/>
    <xf numFmtId="9" fontId="5" fillId="0" borderId="1" xfId="4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1" xfId="1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10" borderId="1" xfId="2" applyFont="1" applyFill="1" applyBorder="1" applyAlignment="1">
      <alignment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10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4" xfId="1" applyFont="1" applyBorder="1"/>
    <xf numFmtId="9" fontId="3" fillId="0" borderId="21" xfId="4" applyFont="1" applyBorder="1" applyAlignment="1">
      <alignment horizontal="center" vertical="center" textRotation="90" wrapText="1"/>
    </xf>
    <xf numFmtId="0" fontId="3" fillId="10" borderId="1" xfId="3" applyFont="1" applyFill="1" applyBorder="1" applyAlignment="1">
      <alignment horizontal="center" vertical="center" wrapText="1"/>
    </xf>
    <xf numFmtId="9" fontId="3" fillId="0" borderId="1" xfId="4" applyFont="1" applyBorder="1" applyAlignment="1">
      <alignment horizontal="center" vertical="center" wrapText="1"/>
    </xf>
    <xf numFmtId="0" fontId="5" fillId="10" borderId="1" xfId="2" applyFont="1" applyFill="1" applyBorder="1" applyAlignment="1">
      <alignment horizontal="left" vertical="top" wrapText="1"/>
    </xf>
    <xf numFmtId="0" fontId="5" fillId="0" borderId="21" xfId="3" applyFont="1" applyFill="1" applyBorder="1" applyAlignment="1">
      <alignment vertical="center" wrapText="1"/>
    </xf>
    <xf numFmtId="0" fontId="5" fillId="0" borderId="27" xfId="3" applyFont="1" applyFill="1" applyBorder="1" applyAlignment="1">
      <alignment vertical="center" wrapText="1"/>
    </xf>
    <xf numFmtId="9" fontId="3" fillId="0" borderId="20" xfId="4" applyFont="1" applyBorder="1" applyAlignment="1">
      <alignment horizontal="center" vertical="center" textRotation="90" wrapText="1"/>
    </xf>
    <xf numFmtId="0" fontId="11" fillId="10" borderId="1" xfId="2" applyFont="1" applyFill="1" applyBorder="1" applyAlignment="1">
      <alignment horizontal="left" vertical="center" wrapText="1"/>
    </xf>
    <xf numFmtId="0" fontId="3" fillId="0" borderId="22" xfId="3" applyFont="1" applyFill="1" applyBorder="1" applyAlignment="1">
      <alignment vertical="center" wrapText="1"/>
    </xf>
    <xf numFmtId="0" fontId="15" fillId="10" borderId="6" xfId="3" applyFont="1" applyFill="1" applyBorder="1" applyAlignment="1">
      <alignment vertical="center" textRotation="90" wrapText="1"/>
    </xf>
    <xf numFmtId="0" fontId="5" fillId="10" borderId="1" xfId="2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textRotation="90" wrapText="1"/>
    </xf>
    <xf numFmtId="0" fontId="3" fillId="2" borderId="0" xfId="3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0" borderId="0" xfId="1" applyFont="1" applyBorder="1"/>
    <xf numFmtId="0" fontId="5" fillId="2" borderId="0" xfId="2" applyFont="1" applyFill="1" applyBorder="1" applyAlignment="1">
      <alignment horizontal="center" vertical="center" wrapText="1"/>
    </xf>
    <xf numFmtId="0" fontId="3" fillId="2" borderId="27" xfId="3" applyFont="1" applyFill="1" applyBorder="1" applyAlignment="1">
      <alignment vertical="center" wrapText="1"/>
    </xf>
    <xf numFmtId="165" fontId="3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left" vertical="center" wrapText="1"/>
    </xf>
    <xf numFmtId="0" fontId="3" fillId="16" borderId="40" xfId="1" applyFont="1" applyFill="1" applyBorder="1" applyAlignment="1" applyProtection="1">
      <alignment horizontal="center" vertical="center"/>
      <protection hidden="1"/>
    </xf>
    <xf numFmtId="0" fontId="3" fillId="17" borderId="40" xfId="1" applyFont="1" applyFill="1" applyBorder="1" applyAlignment="1" applyProtection="1">
      <alignment horizontal="center" vertical="center"/>
      <protection hidden="1"/>
    </xf>
    <xf numFmtId="0" fontId="3" fillId="18" borderId="40" xfId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left" vertical="top" wrapText="1"/>
    </xf>
    <xf numFmtId="0" fontId="3" fillId="2" borderId="22" xfId="1" applyFont="1" applyFill="1" applyBorder="1" applyAlignment="1">
      <alignment horizontal="left" vertical="top" wrapText="1"/>
    </xf>
    <xf numFmtId="0" fontId="3" fillId="2" borderId="28" xfId="1" applyFont="1" applyFill="1" applyBorder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3" fillId="2" borderId="29" xfId="1" applyFont="1" applyFill="1" applyBorder="1" applyAlignment="1">
      <alignment horizontal="left" vertical="top" wrapText="1"/>
    </xf>
    <xf numFmtId="0" fontId="3" fillId="2" borderId="24" xfId="1" applyFont="1" applyFill="1" applyBorder="1" applyAlignment="1">
      <alignment horizontal="center" vertical="top" wrapText="1"/>
    </xf>
    <xf numFmtId="0" fontId="3" fillId="2" borderId="25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22" xfId="1" applyFont="1" applyFill="1" applyBorder="1" applyAlignment="1">
      <alignment horizontal="center" vertical="top" wrapText="1"/>
    </xf>
    <xf numFmtId="0" fontId="3" fillId="2" borderId="27" xfId="1" applyFont="1" applyFill="1" applyBorder="1" applyAlignment="1">
      <alignment horizontal="center" vertical="top" wrapText="1"/>
    </xf>
    <xf numFmtId="0" fontId="3" fillId="2" borderId="28" xfId="1" applyFont="1" applyFill="1" applyBorder="1" applyAlignment="1">
      <alignment horizontal="center" vertical="top" wrapText="1"/>
    </xf>
    <xf numFmtId="0" fontId="3" fillId="2" borderId="23" xfId="1" applyFont="1" applyFill="1" applyBorder="1" applyAlignment="1">
      <alignment horizontal="center" vertical="top" wrapText="1"/>
    </xf>
    <xf numFmtId="0" fontId="3" fillId="2" borderId="29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19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24" xfId="1" applyFont="1" applyFill="1" applyBorder="1" applyAlignment="1">
      <alignment horizontal="left" vertical="center" wrapText="1"/>
    </xf>
    <xf numFmtId="0" fontId="3" fillId="2" borderId="25" xfId="1" applyFont="1" applyFill="1" applyBorder="1" applyAlignment="1">
      <alignment horizontal="left" vertical="center" wrapText="1"/>
    </xf>
    <xf numFmtId="0" fontId="3" fillId="2" borderId="26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center" vertical="top" wrapText="1"/>
    </xf>
    <xf numFmtId="0" fontId="3" fillId="2" borderId="19" xfId="1" applyFont="1" applyFill="1" applyBorder="1" applyAlignment="1">
      <alignment horizontal="center" vertical="top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left" vertical="top"/>
    </xf>
    <xf numFmtId="0" fontId="3" fillId="2" borderId="25" xfId="1" applyFont="1" applyFill="1" applyBorder="1" applyAlignment="1">
      <alignment horizontal="left" vertical="top"/>
    </xf>
    <xf numFmtId="0" fontId="3" fillId="2" borderId="26" xfId="1" applyFont="1" applyFill="1" applyBorder="1" applyAlignment="1">
      <alignment horizontal="left" vertical="top"/>
    </xf>
    <xf numFmtId="0" fontId="3" fillId="2" borderId="27" xfId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left" vertical="top"/>
    </xf>
    <xf numFmtId="0" fontId="3" fillId="2" borderId="22" xfId="1" applyFont="1" applyFill="1" applyBorder="1" applyAlignment="1">
      <alignment horizontal="left" vertical="top"/>
    </xf>
    <xf numFmtId="0" fontId="3" fillId="2" borderId="28" xfId="1" applyFont="1" applyFill="1" applyBorder="1" applyAlignment="1">
      <alignment horizontal="left" vertical="top"/>
    </xf>
    <xf numFmtId="0" fontId="3" fillId="2" borderId="23" xfId="1" applyFont="1" applyFill="1" applyBorder="1" applyAlignment="1">
      <alignment horizontal="left" vertical="top"/>
    </xf>
    <xf numFmtId="0" fontId="3" fillId="2" borderId="29" xfId="1" applyFont="1" applyFill="1" applyBorder="1" applyAlignment="1">
      <alignment horizontal="left" vertical="top"/>
    </xf>
    <xf numFmtId="0" fontId="3" fillId="2" borderId="24" xfId="1" applyFont="1" applyFill="1" applyBorder="1" applyAlignment="1">
      <alignment horizontal="left" vertical="top" wrapText="1"/>
    </xf>
    <xf numFmtId="0" fontId="3" fillId="2" borderId="25" xfId="1" applyFont="1" applyFill="1" applyBorder="1" applyAlignment="1">
      <alignment horizontal="left" vertical="top" wrapText="1"/>
    </xf>
    <xf numFmtId="0" fontId="3" fillId="2" borderId="26" xfId="1" applyFont="1" applyFill="1" applyBorder="1" applyAlignment="1">
      <alignment horizontal="left" vertical="top" wrapText="1"/>
    </xf>
    <xf numFmtId="0" fontId="8" fillId="8" borderId="1" xfId="1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 wrapText="1"/>
    </xf>
    <xf numFmtId="0" fontId="3" fillId="7" borderId="21" xfId="2" applyFont="1" applyFill="1" applyBorder="1" applyAlignment="1">
      <alignment horizontal="center" vertical="center" wrapText="1"/>
    </xf>
    <xf numFmtId="0" fontId="3" fillId="7" borderId="2" xfId="2" applyFont="1" applyFill="1" applyBorder="1" applyAlignment="1">
      <alignment horizontal="center" vertical="center" wrapText="1"/>
    </xf>
    <xf numFmtId="0" fontId="3" fillId="7" borderId="20" xfId="2" applyFont="1" applyFill="1" applyBorder="1" applyAlignment="1">
      <alignment horizontal="center" vertical="center" wrapText="1"/>
    </xf>
    <xf numFmtId="0" fontId="3" fillId="7" borderId="27" xfId="2" applyFont="1" applyFill="1" applyBorder="1" applyAlignment="1">
      <alignment horizontal="center" vertical="center" wrapText="1"/>
    </xf>
    <xf numFmtId="0" fontId="3" fillId="7" borderId="22" xfId="2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26" xfId="3" applyFont="1" applyFill="1" applyBorder="1" applyAlignment="1">
      <alignment horizontal="center" vertical="center" textRotation="90" wrapText="1"/>
    </xf>
    <xf numFmtId="0" fontId="9" fillId="0" borderId="22" xfId="3" applyFont="1" applyFill="1" applyBorder="1" applyAlignment="1">
      <alignment horizontal="center" vertical="center" textRotation="90" wrapText="1"/>
    </xf>
    <xf numFmtId="0" fontId="5" fillId="10" borderId="20" xfId="3" applyFont="1" applyFill="1" applyBorder="1" applyAlignment="1">
      <alignment horizontal="center" vertical="center" wrapText="1"/>
    </xf>
    <xf numFmtId="0" fontId="5" fillId="10" borderId="21" xfId="3" applyFont="1" applyFill="1" applyBorder="1" applyAlignment="1">
      <alignment horizontal="center" vertical="center" wrapText="1"/>
    </xf>
    <xf numFmtId="0" fontId="5" fillId="10" borderId="24" xfId="3" applyFont="1" applyFill="1" applyBorder="1" applyAlignment="1">
      <alignment horizontal="center" vertical="center" wrapText="1"/>
    </xf>
    <xf numFmtId="0" fontId="5" fillId="10" borderId="27" xfId="3" applyFont="1" applyFill="1" applyBorder="1" applyAlignment="1">
      <alignment horizontal="center" vertical="center" wrapText="1"/>
    </xf>
    <xf numFmtId="0" fontId="10" fillId="10" borderId="20" xfId="3" applyFont="1" applyFill="1" applyBorder="1" applyAlignment="1">
      <alignment horizontal="center" vertical="center" wrapText="1"/>
    </xf>
    <xf numFmtId="0" fontId="10" fillId="10" borderId="21" xfId="3" applyFont="1" applyFill="1" applyBorder="1" applyAlignment="1">
      <alignment horizontal="center" vertical="center" wrapText="1"/>
    </xf>
    <xf numFmtId="0" fontId="10" fillId="10" borderId="2" xfId="3" applyFont="1" applyFill="1" applyBorder="1" applyAlignment="1">
      <alignment horizontal="center" vertical="center" wrapText="1"/>
    </xf>
    <xf numFmtId="0" fontId="3" fillId="10" borderId="1" xfId="3" applyFont="1" applyFill="1" applyBorder="1" applyAlignment="1">
      <alignment horizontal="center" vertical="center" wrapText="1"/>
    </xf>
    <xf numFmtId="0" fontId="5" fillId="10" borderId="1" xfId="2" applyFont="1" applyFill="1" applyBorder="1" applyAlignment="1">
      <alignment horizontal="left" vertical="center" wrapText="1"/>
    </xf>
    <xf numFmtId="9" fontId="3" fillId="0" borderId="20" xfId="4" applyFont="1" applyBorder="1" applyAlignment="1">
      <alignment horizontal="center" vertical="center" textRotation="90" wrapText="1"/>
    </xf>
    <xf numFmtId="9" fontId="3" fillId="0" borderId="21" xfId="4" applyFont="1" applyBorder="1" applyAlignment="1">
      <alignment horizontal="center" vertical="center" textRotation="90" wrapText="1"/>
    </xf>
    <xf numFmtId="0" fontId="3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11" fillId="10" borderId="1" xfId="2" applyFont="1" applyFill="1" applyBorder="1" applyAlignment="1">
      <alignment horizontal="left" vertical="center" wrapText="1"/>
    </xf>
    <xf numFmtId="0" fontId="5" fillId="10" borderId="18" xfId="2" applyFont="1" applyFill="1" applyBorder="1" applyAlignment="1">
      <alignment horizontal="left" vertical="center" wrapText="1"/>
    </xf>
    <xf numFmtId="0" fontId="5" fillId="10" borderId="14" xfId="2" applyFont="1" applyFill="1" applyBorder="1" applyAlignment="1">
      <alignment horizontal="left" vertical="center" wrapText="1"/>
    </xf>
    <xf numFmtId="0" fontId="10" fillId="10" borderId="24" xfId="3" applyFont="1" applyFill="1" applyBorder="1" applyAlignment="1">
      <alignment horizontal="center" vertical="center" wrapText="1"/>
    </xf>
    <xf numFmtId="0" fontId="10" fillId="10" borderId="27" xfId="3" applyFont="1" applyFill="1" applyBorder="1" applyAlignment="1">
      <alignment horizontal="center" vertical="center" wrapText="1"/>
    </xf>
    <xf numFmtId="0" fontId="10" fillId="10" borderId="28" xfId="3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164" fontId="17" fillId="0" borderId="20" xfId="1" applyNumberFormat="1" applyFont="1" applyBorder="1" applyAlignment="1">
      <alignment horizontal="center" vertical="center"/>
    </xf>
    <xf numFmtId="164" fontId="17" fillId="0" borderId="21" xfId="1" applyNumberFormat="1" applyFont="1" applyBorder="1" applyAlignment="1">
      <alignment horizontal="center" vertical="center"/>
    </xf>
    <xf numFmtId="164" fontId="17" fillId="0" borderId="2" xfId="1" applyNumberFormat="1" applyFont="1" applyBorder="1" applyAlignment="1">
      <alignment horizontal="center" vertical="center"/>
    </xf>
    <xf numFmtId="44" fontId="17" fillId="0" borderId="20" xfId="1" applyNumberFormat="1" applyFont="1" applyBorder="1" applyAlignment="1">
      <alignment horizontal="center" vertical="center"/>
    </xf>
    <xf numFmtId="44" fontId="17" fillId="0" borderId="21" xfId="1" applyNumberFormat="1" applyFont="1" applyBorder="1" applyAlignment="1">
      <alignment horizontal="center" vertical="center"/>
    </xf>
    <xf numFmtId="44" fontId="17" fillId="0" borderId="2" xfId="1" applyNumberFormat="1" applyFont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 wrapText="1"/>
    </xf>
    <xf numFmtId="0" fontId="5" fillId="10" borderId="21" xfId="2" applyFont="1" applyFill="1" applyBorder="1" applyAlignment="1">
      <alignment horizontal="center" vertical="center" wrapText="1"/>
    </xf>
    <xf numFmtId="0" fontId="13" fillId="10" borderId="18" xfId="3" applyFont="1" applyFill="1" applyBorder="1" applyAlignment="1">
      <alignment horizontal="center" vertical="center" wrapText="1"/>
    </xf>
    <xf numFmtId="0" fontId="13" fillId="2" borderId="20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10" borderId="1" xfId="3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10" borderId="1" xfId="3" applyFont="1" applyFill="1" applyBorder="1" applyAlignment="1">
      <alignment horizontal="center" vertical="center" wrapText="1"/>
    </xf>
    <xf numFmtId="0" fontId="13" fillId="10" borderId="24" xfId="3" applyFont="1" applyFill="1" applyBorder="1" applyAlignment="1">
      <alignment horizontal="center" vertical="center" wrapText="1"/>
    </xf>
    <xf numFmtId="0" fontId="13" fillId="10" borderId="27" xfId="3" applyFont="1" applyFill="1" applyBorder="1" applyAlignment="1">
      <alignment horizontal="center" vertical="center" wrapText="1"/>
    </xf>
    <xf numFmtId="0" fontId="13" fillId="10" borderId="28" xfId="3" applyFont="1" applyFill="1" applyBorder="1" applyAlignment="1">
      <alignment horizontal="center" vertical="center" wrapText="1"/>
    </xf>
    <xf numFmtId="164" fontId="5" fillId="0" borderId="20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4" fontId="5" fillId="0" borderId="20" xfId="1" applyNumberFormat="1" applyFont="1" applyBorder="1" applyAlignment="1">
      <alignment horizontal="center" vertical="center"/>
    </xf>
    <xf numFmtId="44" fontId="5" fillId="0" borderId="21" xfId="1" applyNumberFormat="1" applyFont="1" applyBorder="1" applyAlignment="1">
      <alignment horizontal="center" vertical="center"/>
    </xf>
    <xf numFmtId="44" fontId="5" fillId="0" borderId="2" xfId="1" applyNumberFormat="1" applyFont="1" applyBorder="1" applyAlignment="1">
      <alignment horizontal="center" vertical="center"/>
    </xf>
    <xf numFmtId="0" fontId="5" fillId="0" borderId="20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14" fillId="10" borderId="18" xfId="3" applyFont="1" applyFill="1" applyBorder="1" applyAlignment="1">
      <alignment horizontal="center" vertical="center" wrapText="1"/>
    </xf>
    <xf numFmtId="0" fontId="3" fillId="10" borderId="20" xfId="3" applyFont="1" applyFill="1" applyBorder="1" applyAlignment="1">
      <alignment horizontal="center" vertical="center" wrapText="1"/>
    </xf>
    <xf numFmtId="0" fontId="3" fillId="10" borderId="21" xfId="3" applyFont="1" applyFill="1" applyBorder="1" applyAlignment="1">
      <alignment horizontal="center" vertical="center" wrapText="1"/>
    </xf>
    <xf numFmtId="0" fontId="3" fillId="10" borderId="2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9" fontId="3" fillId="0" borderId="2" xfId="4" applyFont="1" applyBorder="1" applyAlignment="1">
      <alignment horizontal="center" vertical="center" textRotation="90" wrapText="1"/>
    </xf>
    <xf numFmtId="0" fontId="5" fillId="10" borderId="2" xfId="2" applyFont="1" applyFill="1" applyBorder="1" applyAlignment="1">
      <alignment horizontal="center" vertical="center" wrapText="1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44" fontId="4" fillId="0" borderId="20" xfId="1" applyNumberFormat="1" applyFont="1" applyBorder="1" applyAlignment="1">
      <alignment horizontal="center" vertical="center"/>
    </xf>
    <xf numFmtId="44" fontId="4" fillId="0" borderId="21" xfId="1" applyNumberFormat="1" applyFont="1" applyBorder="1" applyAlignment="1">
      <alignment horizontal="center" vertical="center"/>
    </xf>
    <xf numFmtId="44" fontId="4" fillId="0" borderId="2" xfId="1" applyNumberFormat="1" applyFont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3" fillId="0" borderId="26" xfId="3" applyFont="1" applyFill="1" applyBorder="1" applyAlignment="1">
      <alignment horizontal="center" vertical="center" wrapText="1"/>
    </xf>
    <xf numFmtId="0" fontId="3" fillId="0" borderId="22" xfId="3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5" fillId="0" borderId="24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 wrapText="1"/>
    </xf>
    <xf numFmtId="9" fontId="3" fillId="0" borderId="1" xfId="4" applyFont="1" applyBorder="1" applyAlignment="1">
      <alignment horizontal="center" vertical="center" textRotation="90" wrapText="1"/>
    </xf>
    <xf numFmtId="0" fontId="3" fillId="0" borderId="1" xfId="3" applyFont="1" applyFill="1" applyBorder="1" applyAlignment="1">
      <alignment horizontal="center" vertical="center" wrapText="1"/>
    </xf>
    <xf numFmtId="0" fontId="5" fillId="10" borderId="1" xfId="2" applyFont="1" applyFill="1" applyBorder="1" applyAlignment="1">
      <alignment horizontal="left" vertical="center"/>
    </xf>
    <xf numFmtId="0" fontId="5" fillId="10" borderId="1" xfId="2" applyFont="1" applyFill="1" applyBorder="1" applyAlignment="1">
      <alignment horizontal="center" vertical="top" wrapText="1"/>
    </xf>
    <xf numFmtId="9" fontId="3" fillId="0" borderId="20" xfId="4" applyFont="1" applyBorder="1" applyAlignment="1">
      <alignment horizontal="center" vertical="center" wrapText="1"/>
    </xf>
    <xf numFmtId="9" fontId="3" fillId="0" borderId="21" xfId="4" applyFont="1" applyBorder="1" applyAlignment="1">
      <alignment horizontal="center" vertical="center" wrapText="1"/>
    </xf>
    <xf numFmtId="9" fontId="3" fillId="0" borderId="2" xfId="4" applyFont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5" fillId="0" borderId="33" xfId="3" applyFont="1" applyFill="1" applyBorder="1" applyAlignment="1">
      <alignment horizontal="center" vertical="center" wrapText="1"/>
    </xf>
    <xf numFmtId="0" fontId="5" fillId="0" borderId="3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10" borderId="30" xfId="3" applyFont="1" applyFill="1" applyBorder="1" applyAlignment="1">
      <alignment horizontal="center" vertical="center" wrapText="1"/>
    </xf>
    <xf numFmtId="0" fontId="5" fillId="10" borderId="6" xfId="3" applyFont="1" applyFill="1" applyBorder="1" applyAlignment="1">
      <alignment horizontal="center" vertical="center" wrapText="1"/>
    </xf>
    <xf numFmtId="0" fontId="5" fillId="10" borderId="8" xfId="3" applyFont="1" applyFill="1" applyBorder="1" applyAlignment="1">
      <alignment horizontal="center" vertical="center" wrapText="1"/>
    </xf>
    <xf numFmtId="9" fontId="3" fillId="6" borderId="1" xfId="4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0" fontId="3" fillId="0" borderId="34" xfId="1" applyNumberFormat="1" applyFont="1" applyFill="1" applyBorder="1" applyAlignment="1">
      <alignment horizontal="center" vertical="center"/>
    </xf>
    <xf numFmtId="10" fontId="3" fillId="0" borderId="35" xfId="1" applyNumberFormat="1" applyFont="1" applyFill="1" applyBorder="1" applyAlignment="1">
      <alignment horizontal="center" vertical="center"/>
    </xf>
    <xf numFmtId="10" fontId="3" fillId="0" borderId="36" xfId="1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5" fontId="3" fillId="11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11" borderId="0" xfId="1" applyNumberFormat="1" applyFont="1" applyFill="1" applyBorder="1" applyAlignment="1" applyProtection="1">
      <alignment horizontal="center" vertical="center" wrapText="1"/>
      <protection hidden="1"/>
    </xf>
    <xf numFmtId="165" fontId="3" fillId="11" borderId="7" xfId="1" applyNumberFormat="1" applyFont="1" applyFill="1" applyBorder="1" applyAlignment="1" applyProtection="1">
      <alignment horizontal="center" vertical="center" wrapText="1"/>
      <protection hidden="1"/>
    </xf>
    <xf numFmtId="165" fontId="3" fillId="11" borderId="8" xfId="1" applyNumberFormat="1" applyFont="1" applyFill="1" applyBorder="1" applyAlignment="1" applyProtection="1">
      <alignment horizontal="center" vertical="center" wrapText="1"/>
      <protection hidden="1"/>
    </xf>
    <xf numFmtId="165" fontId="3" fillId="11" borderId="9" xfId="1" applyNumberFormat="1" applyFont="1" applyFill="1" applyBorder="1" applyAlignment="1" applyProtection="1">
      <alignment horizontal="center" vertical="center" wrapText="1"/>
      <protection hidden="1"/>
    </xf>
    <xf numFmtId="165" fontId="3" fillId="11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7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12" borderId="2" xfId="2" applyFont="1" applyFill="1" applyBorder="1" applyAlignment="1">
      <alignment horizontal="center" vertical="center" wrapText="1"/>
    </xf>
    <xf numFmtId="0" fontId="3" fillId="12" borderId="1" xfId="2" applyFont="1" applyFill="1" applyBorder="1" applyAlignment="1">
      <alignment horizontal="center" vertical="center" wrapText="1"/>
    </xf>
    <xf numFmtId="0" fontId="3" fillId="13" borderId="28" xfId="1" applyFont="1" applyFill="1" applyBorder="1" applyAlignment="1" applyProtection="1">
      <alignment horizontal="center" vertical="center" wrapText="1"/>
      <protection hidden="1"/>
    </xf>
    <xf numFmtId="0" fontId="3" fillId="13" borderId="16" xfId="1" applyFont="1" applyFill="1" applyBorder="1" applyAlignment="1" applyProtection="1">
      <alignment horizontal="center" vertical="center" wrapText="1"/>
      <protection hidden="1"/>
    </xf>
    <xf numFmtId="0" fontId="3" fillId="14" borderId="18" xfId="1" applyFont="1" applyFill="1" applyBorder="1" applyAlignment="1" applyProtection="1">
      <alignment horizontal="center" vertical="center" wrapText="1"/>
      <protection hidden="1"/>
    </xf>
    <xf numFmtId="0" fontId="3" fillId="14" borderId="17" xfId="1" applyFont="1" applyFill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4" borderId="18" xfId="1" applyFont="1" applyFill="1" applyBorder="1" applyAlignment="1" applyProtection="1">
      <alignment horizontal="center" vertical="center" wrapText="1"/>
      <protection hidden="1"/>
    </xf>
    <xf numFmtId="0" fontId="3" fillId="4" borderId="17" xfId="1" applyFont="1" applyFill="1" applyBorder="1" applyAlignment="1" applyProtection="1">
      <alignment horizontal="center" vertical="center" wrapText="1"/>
      <protection hidden="1"/>
    </xf>
    <xf numFmtId="0" fontId="3" fillId="15" borderId="24" xfId="1" applyFont="1" applyFill="1" applyBorder="1" applyAlignment="1" applyProtection="1">
      <alignment horizontal="center" vertical="center" wrapText="1"/>
      <protection hidden="1"/>
    </xf>
    <xf numFmtId="0" fontId="3" fillId="15" borderId="38" xfId="1" applyFont="1" applyFill="1" applyBorder="1" applyAlignment="1" applyProtection="1">
      <alignment horizontal="center" vertical="center" wrapText="1"/>
      <protection hidden="1"/>
    </xf>
    <xf numFmtId="0" fontId="5" fillId="0" borderId="36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3" fillId="11" borderId="41" xfId="1" applyFont="1" applyFill="1" applyBorder="1" applyAlignment="1" applyProtection="1">
      <alignment horizontal="center" vertical="center" wrapText="1"/>
      <protection hidden="1"/>
    </xf>
    <xf numFmtId="0" fontId="3" fillId="11" borderId="42" xfId="1" applyFont="1" applyFill="1" applyBorder="1" applyAlignment="1" applyProtection="1">
      <alignment horizontal="center" vertical="center" wrapText="1"/>
      <protection hidden="1"/>
    </xf>
    <xf numFmtId="0" fontId="3" fillId="11" borderId="43" xfId="1" applyFont="1" applyFill="1" applyBorder="1" applyAlignment="1" applyProtection="1">
      <alignment horizontal="center" vertical="center" wrapText="1"/>
      <protection hidden="1"/>
    </xf>
    <xf numFmtId="1" fontId="3" fillId="0" borderId="41" xfId="1" applyNumberFormat="1" applyFont="1" applyBorder="1" applyAlignment="1" applyProtection="1">
      <alignment horizontal="center" vertical="center"/>
      <protection hidden="1"/>
    </xf>
    <xf numFmtId="0" fontId="3" fillId="0" borderId="42" xfId="1" applyFont="1" applyBorder="1" applyAlignment="1" applyProtection="1">
      <alignment horizontal="center" vertical="center"/>
      <protection hidden="1"/>
    </xf>
    <xf numFmtId="0" fontId="3" fillId="0" borderId="43" xfId="1" applyFont="1" applyBorder="1" applyAlignment="1" applyProtection="1">
      <alignment horizontal="center" vertical="center"/>
      <protection hidden="1"/>
    </xf>
    <xf numFmtId="10" fontId="3" fillId="11" borderId="36" xfId="1" applyNumberFormat="1" applyFont="1" applyFill="1" applyBorder="1" applyAlignment="1" applyProtection="1">
      <alignment horizontal="center" vertical="center"/>
      <protection hidden="1"/>
    </xf>
    <xf numFmtId="10" fontId="3" fillId="11" borderId="34" xfId="1" applyNumberFormat="1" applyFont="1" applyFill="1" applyBorder="1" applyAlignment="1" applyProtection="1">
      <alignment horizontal="center" vertical="center"/>
      <protection hidden="1"/>
    </xf>
    <xf numFmtId="10" fontId="3" fillId="11" borderId="35" xfId="1" applyNumberFormat="1" applyFont="1" applyFill="1" applyBorder="1" applyAlignment="1" applyProtection="1">
      <alignment horizontal="center" vertical="center"/>
      <protection hidden="1"/>
    </xf>
    <xf numFmtId="0" fontId="3" fillId="11" borderId="36" xfId="1" applyFont="1" applyFill="1" applyBorder="1" applyAlignment="1" applyProtection="1">
      <alignment horizontal="center" vertical="center"/>
      <protection hidden="1"/>
    </xf>
    <xf numFmtId="0" fontId="3" fillId="11" borderId="34" xfId="1" applyFont="1" applyFill="1" applyBorder="1" applyAlignment="1" applyProtection="1">
      <alignment horizontal="center" vertical="center"/>
      <protection hidden="1"/>
    </xf>
    <xf numFmtId="0" fontId="3" fillId="11" borderId="35" xfId="1" applyFont="1" applyFill="1" applyBorder="1" applyAlignment="1" applyProtection="1">
      <alignment horizontal="center" vertical="center"/>
      <protection hidden="1"/>
    </xf>
    <xf numFmtId="0" fontId="3" fillId="11" borderId="36" xfId="1" applyFont="1" applyFill="1" applyBorder="1" applyAlignment="1" applyProtection="1">
      <alignment horizontal="center" vertical="center" wrapText="1"/>
      <protection hidden="1"/>
    </xf>
    <xf numFmtId="0" fontId="3" fillId="11" borderId="34" xfId="1" applyFont="1" applyFill="1" applyBorder="1" applyAlignment="1" applyProtection="1">
      <alignment horizontal="center" vertical="center" wrapText="1"/>
      <protection hidden="1"/>
    </xf>
    <xf numFmtId="0" fontId="3" fillId="11" borderId="35" xfId="1" applyFont="1" applyFill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 2" xfId="1" xr:uid="{00000000-0005-0000-0000-000002000000}"/>
    <cellStyle name="Normal 4" xfId="2" xr:uid="{00000000-0005-0000-0000-000003000000}"/>
    <cellStyle name="Normal 4 2" xfId="3" xr:uid="{00000000-0005-0000-0000-000004000000}"/>
    <cellStyle name="Porcentaje 2" xfId="4" xr:uid="{00000000-0005-0000-0000-000005000000}"/>
  </cellStyles>
  <dxfs count="9"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00B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00B05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29367</xdr:colOff>
      <xdr:row>8</xdr:row>
      <xdr:rowOff>240723</xdr:rowOff>
    </xdr:from>
    <xdr:to>
      <xdr:col>56</xdr:col>
      <xdr:colOff>857250</xdr:colOff>
      <xdr:row>8</xdr:row>
      <xdr:rowOff>476250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413867" y="3698298"/>
          <a:ext cx="827883" cy="23552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900" b="1">
              <a:solidFill>
                <a:sysClr val="windowText" lastClr="000000"/>
              </a:solidFill>
            </a:rPr>
            <a:t>EN</a:t>
          </a:r>
          <a:r>
            <a:rPr lang="es-CO" sz="900" b="1" baseline="0">
              <a:solidFill>
                <a:sysClr val="windowText" lastClr="000000"/>
              </a:solidFill>
            </a:rPr>
            <a:t> PROCESO</a:t>
          </a:r>
          <a:endParaRPr lang="es-CO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38101</xdr:colOff>
      <xdr:row>8</xdr:row>
      <xdr:rowOff>253796</xdr:rowOff>
    </xdr:from>
    <xdr:to>
      <xdr:col>55</xdr:col>
      <xdr:colOff>685800</xdr:colOff>
      <xdr:row>8</xdr:row>
      <xdr:rowOff>476250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412951" y="3711371"/>
          <a:ext cx="876299" cy="222454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000" b="1">
              <a:solidFill>
                <a:sysClr val="windowText" lastClr="000000"/>
              </a:solidFill>
            </a:rPr>
            <a:t>SIN</a:t>
          </a:r>
          <a:r>
            <a:rPr lang="es-CO" sz="1000" b="1" baseline="0">
              <a:solidFill>
                <a:sysClr val="windowText" lastClr="000000"/>
              </a:solidFill>
            </a:rPr>
            <a:t> INICIAR</a:t>
          </a:r>
          <a:endParaRPr lang="es-CO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56</xdr:col>
      <xdr:colOff>999597</xdr:colOff>
      <xdr:row>8</xdr:row>
      <xdr:rowOff>240723</xdr:rowOff>
    </xdr:from>
    <xdr:to>
      <xdr:col>57</xdr:col>
      <xdr:colOff>723900</xdr:colOff>
      <xdr:row>8</xdr:row>
      <xdr:rowOff>476250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9384097" y="3698298"/>
          <a:ext cx="886353" cy="235527"/>
        </a:xfrm>
        <a:prstGeom prst="round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000" b="1" baseline="0">
              <a:solidFill>
                <a:sysClr val="windowText" lastClr="000000"/>
              </a:solidFill>
            </a:rPr>
            <a:t>EJECUTADO</a:t>
          </a:r>
          <a:endParaRPr lang="es-CO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55</xdr:col>
      <xdr:colOff>48721</xdr:colOff>
      <xdr:row>7</xdr:row>
      <xdr:rowOff>158652</xdr:rowOff>
    </xdr:from>
    <xdr:to>
      <xdr:col>55</xdr:col>
      <xdr:colOff>321760</xdr:colOff>
      <xdr:row>7</xdr:row>
      <xdr:rowOff>495351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7652171" y="2882802"/>
          <a:ext cx="273039" cy="336699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 b="1">
              <a:solidFill>
                <a:sysClr val="windowText" lastClr="000000"/>
              </a:solidFill>
            </a:rPr>
            <a:t>P</a:t>
          </a:r>
        </a:p>
      </xdr:txBody>
    </xdr:sp>
    <xdr:clientData/>
  </xdr:twoCellAnchor>
  <xdr:twoCellAnchor>
    <xdr:from>
      <xdr:col>57</xdr:col>
      <xdr:colOff>72365</xdr:colOff>
      <xdr:row>7</xdr:row>
      <xdr:rowOff>196113</xdr:rowOff>
    </xdr:from>
    <xdr:to>
      <xdr:col>57</xdr:col>
      <xdr:colOff>400051</xdr:colOff>
      <xdr:row>7</xdr:row>
      <xdr:rowOff>533400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9618915" y="2920263"/>
          <a:ext cx="327686" cy="337287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58</xdr:col>
      <xdr:colOff>1138905</xdr:colOff>
      <xdr:row>7</xdr:row>
      <xdr:rowOff>221801</xdr:rowOff>
    </xdr:from>
    <xdr:to>
      <xdr:col>58</xdr:col>
      <xdr:colOff>1447800</xdr:colOff>
      <xdr:row>7</xdr:row>
      <xdr:rowOff>514351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1752255" y="2945951"/>
          <a:ext cx="308895" cy="292550"/>
        </a:xfrm>
        <a:prstGeom prst="roundRect">
          <a:avLst/>
        </a:prstGeom>
        <a:solidFill>
          <a:srgbClr val="FF0000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 b="1">
              <a:solidFill>
                <a:sysClr val="windowText" lastClr="000000"/>
              </a:solidFill>
            </a:rPr>
            <a:t>R</a:t>
          </a:r>
        </a:p>
      </xdr:txBody>
    </xdr:sp>
    <xdr:clientData/>
  </xdr:twoCellAnchor>
  <xdr:twoCellAnchor editAs="oneCell">
    <xdr:from>
      <xdr:col>0</xdr:col>
      <xdr:colOff>441418</xdr:colOff>
      <xdr:row>0</xdr:row>
      <xdr:rowOff>0</xdr:rowOff>
    </xdr:from>
    <xdr:to>
      <xdr:col>1</xdr:col>
      <xdr:colOff>1466850</xdr:colOff>
      <xdr:row>2</xdr:row>
      <xdr:rowOff>390525</xdr:rowOff>
    </xdr:to>
    <xdr:pic>
      <xdr:nvPicPr>
        <xdr:cNvPr id="8" name="Imagen 7" descr="Logo Corpamag alta resolucion baja resolució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418" y="0"/>
          <a:ext cx="2768507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26"/>
  <sheetViews>
    <sheetView tabSelected="1" zoomScale="55" zoomScaleNormal="55" workbookViewId="0">
      <selection activeCell="D8" sqref="D8:D9"/>
    </sheetView>
  </sheetViews>
  <sheetFormatPr baseColWidth="10" defaultColWidth="11.28515625" defaultRowHeight="15" x14ac:dyDescent="0.25"/>
  <cols>
    <col min="1" max="1" width="26.140625" style="35" customWidth="1"/>
    <col min="2" max="2" width="23.28515625" style="35" customWidth="1"/>
    <col min="3" max="3" width="32.28515625" style="35" customWidth="1"/>
    <col min="4" max="4" width="36.7109375" style="35" customWidth="1"/>
    <col min="5" max="5" width="31.7109375" style="35" customWidth="1"/>
    <col min="6" max="6" width="31.5703125" style="35" customWidth="1"/>
    <col min="7" max="7" width="71.28515625" style="63" customWidth="1"/>
    <col min="8" max="19" width="3.42578125" style="68" customWidth="1"/>
    <col min="20" max="55" width="3.42578125" style="35" customWidth="1"/>
    <col min="56" max="56" width="11.7109375" style="35" customWidth="1"/>
    <col min="57" max="57" width="17.42578125" style="35" customWidth="1"/>
    <col min="58" max="58" width="16" style="35" customWidth="1"/>
    <col min="59" max="59" width="27.28515625" style="35" customWidth="1"/>
    <col min="60" max="61" width="25.42578125" style="35" customWidth="1"/>
    <col min="62" max="62" width="47.7109375" style="35" customWidth="1"/>
    <col min="63" max="63" width="47.140625" style="35" customWidth="1"/>
    <col min="64" max="65" width="11.28515625" style="35"/>
    <col min="66" max="66" width="38.7109375" style="35" customWidth="1"/>
    <col min="67" max="16384" width="11.28515625" style="35"/>
  </cols>
  <sheetData>
    <row r="1" spans="1:105" s="2" customFormat="1" ht="37.5" customHeight="1" x14ac:dyDescent="0.2">
      <c r="A1" s="98"/>
      <c r="B1" s="98"/>
      <c r="C1" s="98"/>
      <c r="D1" s="99" t="s">
        <v>327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1"/>
    </row>
    <row r="2" spans="1:105" s="2" customFormat="1" ht="37.5" customHeight="1" x14ac:dyDescent="0.2">
      <c r="A2" s="98"/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1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</row>
    <row r="3" spans="1:105" s="2" customFormat="1" ht="37.5" customHeight="1" x14ac:dyDescent="0.2">
      <c r="A3" s="98"/>
      <c r="B3" s="98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1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</row>
    <row r="4" spans="1:105" s="2" customFormat="1" ht="21" customHeight="1" x14ac:dyDescent="0.2">
      <c r="A4" s="100" t="s">
        <v>8</v>
      </c>
      <c r="B4" s="100"/>
      <c r="C4" s="100"/>
      <c r="D4" s="101" t="s">
        <v>9</v>
      </c>
      <c r="E4" s="102"/>
      <c r="F4" s="102"/>
      <c r="G4" s="87"/>
      <c r="H4" s="103" t="s">
        <v>250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5"/>
      <c r="X4" s="112" t="s">
        <v>10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4"/>
      <c r="BE4" s="4"/>
      <c r="BF4" s="5"/>
      <c r="BG4" s="5"/>
      <c r="BH4" s="5"/>
      <c r="BI4" s="5"/>
      <c r="BJ4" s="6"/>
      <c r="BK4" s="7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</row>
    <row r="5" spans="1:105" s="3" customFormat="1" ht="30.75" customHeight="1" x14ac:dyDescent="0.2">
      <c r="A5" s="121" t="s">
        <v>11</v>
      </c>
      <c r="B5" s="122"/>
      <c r="C5" s="123"/>
      <c r="D5" s="103" t="s">
        <v>12</v>
      </c>
      <c r="E5" s="105"/>
      <c r="F5" s="90" t="s">
        <v>13</v>
      </c>
      <c r="G5" s="104" t="s">
        <v>14</v>
      </c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8"/>
      <c r="X5" s="115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7"/>
      <c r="BJ5" s="73"/>
      <c r="BK5" s="74"/>
    </row>
    <row r="6" spans="1:105" s="10" customFormat="1" ht="19.5" customHeight="1" x14ac:dyDescent="0.25">
      <c r="A6" s="78"/>
      <c r="B6" s="79"/>
      <c r="C6" s="80"/>
      <c r="D6" s="109"/>
      <c r="E6" s="111"/>
      <c r="F6" s="91"/>
      <c r="G6" s="110"/>
      <c r="H6" s="109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1"/>
      <c r="X6" s="118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20"/>
      <c r="BE6" s="8"/>
      <c r="BF6" s="8"/>
      <c r="BG6" s="8"/>
      <c r="BH6" s="8"/>
      <c r="BI6" s="8"/>
      <c r="BJ6" s="8"/>
      <c r="BK6" s="9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</row>
    <row r="7" spans="1:105" s="3" customFormat="1" ht="30.75" customHeight="1" x14ac:dyDescent="0.2">
      <c r="A7" s="75" t="s">
        <v>15</v>
      </c>
      <c r="B7" s="76"/>
      <c r="C7" s="77"/>
      <c r="D7" s="11" t="s">
        <v>328</v>
      </c>
      <c r="E7" s="81" t="s">
        <v>16</v>
      </c>
      <c r="F7" s="82"/>
      <c r="G7" s="82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4"/>
      <c r="W7" s="89" t="s">
        <v>17</v>
      </c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J7" s="13"/>
      <c r="BK7" s="14"/>
    </row>
    <row r="8" spans="1:105" s="3" customFormat="1" ht="57.75" customHeight="1" x14ac:dyDescent="0.2">
      <c r="A8" s="75"/>
      <c r="B8" s="76"/>
      <c r="C8" s="77"/>
      <c r="D8" s="90" t="s">
        <v>18</v>
      </c>
      <c r="E8" s="85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4"/>
      <c r="W8" s="92" t="s">
        <v>19</v>
      </c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5" t="s">
        <v>20</v>
      </c>
      <c r="AZ8" s="15"/>
      <c r="BA8" s="15"/>
      <c r="BB8" s="16"/>
      <c r="BE8" s="15" t="s">
        <v>21</v>
      </c>
      <c r="BF8" s="17"/>
      <c r="BG8" s="15" t="s">
        <v>22</v>
      </c>
      <c r="BI8" s="17"/>
      <c r="BJ8" s="18"/>
      <c r="BK8" s="19"/>
      <c r="BM8" s="15"/>
      <c r="BN8" s="15"/>
      <c r="BO8" s="17"/>
      <c r="BP8" s="17"/>
      <c r="BQ8" s="17"/>
      <c r="BR8" s="17"/>
      <c r="BS8" s="17"/>
      <c r="BT8" s="17"/>
    </row>
    <row r="9" spans="1:105" s="3" customFormat="1" ht="58.5" customHeight="1" x14ac:dyDescent="0.2">
      <c r="A9" s="78"/>
      <c r="B9" s="79"/>
      <c r="C9" s="80"/>
      <c r="D9" s="91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8"/>
      <c r="W9" s="95" t="s">
        <v>23</v>
      </c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7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/>
      <c r="AY9" s="17"/>
      <c r="AZ9" s="17"/>
      <c r="BA9" s="17"/>
      <c r="BB9" s="20" t="s">
        <v>24</v>
      </c>
      <c r="BC9" s="17"/>
      <c r="BK9" s="14"/>
    </row>
    <row r="10" spans="1:105" s="23" customFormat="1" ht="41.25" customHeight="1" x14ac:dyDescent="0.25">
      <c r="A10" s="125" t="s">
        <v>25</v>
      </c>
      <c r="B10" s="125" t="s">
        <v>26</v>
      </c>
      <c r="C10" s="125" t="s">
        <v>27</v>
      </c>
      <c r="D10" s="126" t="s">
        <v>28</v>
      </c>
      <c r="E10" s="127" t="s">
        <v>29</v>
      </c>
      <c r="F10" s="129" t="s">
        <v>30</v>
      </c>
      <c r="G10" s="130"/>
      <c r="H10" s="124" t="s">
        <v>0</v>
      </c>
      <c r="I10" s="124"/>
      <c r="J10" s="124"/>
      <c r="K10" s="124"/>
      <c r="L10" s="124" t="s">
        <v>1</v>
      </c>
      <c r="M10" s="124"/>
      <c r="N10" s="124"/>
      <c r="O10" s="124"/>
      <c r="P10" s="124" t="s">
        <v>2</v>
      </c>
      <c r="Q10" s="124"/>
      <c r="R10" s="124"/>
      <c r="S10" s="124"/>
      <c r="T10" s="124" t="s">
        <v>3</v>
      </c>
      <c r="U10" s="124"/>
      <c r="V10" s="124"/>
      <c r="W10" s="124"/>
      <c r="X10" s="124" t="s">
        <v>4</v>
      </c>
      <c r="Y10" s="124"/>
      <c r="Z10" s="124"/>
      <c r="AA10" s="124"/>
      <c r="AB10" s="124" t="s">
        <v>5</v>
      </c>
      <c r="AC10" s="124"/>
      <c r="AD10" s="124"/>
      <c r="AE10" s="124"/>
      <c r="AF10" s="124" t="s">
        <v>6</v>
      </c>
      <c r="AG10" s="124"/>
      <c r="AH10" s="124"/>
      <c r="AI10" s="124"/>
      <c r="AJ10" s="124" t="s">
        <v>7</v>
      </c>
      <c r="AK10" s="124"/>
      <c r="AL10" s="124"/>
      <c r="AM10" s="124"/>
      <c r="AN10" s="124" t="s">
        <v>31</v>
      </c>
      <c r="AO10" s="124"/>
      <c r="AP10" s="124"/>
      <c r="AQ10" s="124"/>
      <c r="AR10" s="124" t="s">
        <v>32</v>
      </c>
      <c r="AS10" s="124"/>
      <c r="AT10" s="124"/>
      <c r="AU10" s="124"/>
      <c r="AV10" s="124" t="s">
        <v>33</v>
      </c>
      <c r="AW10" s="124"/>
      <c r="AX10" s="124"/>
      <c r="AY10" s="124"/>
      <c r="AZ10" s="124" t="s">
        <v>34</v>
      </c>
      <c r="BA10" s="124"/>
      <c r="BB10" s="124"/>
      <c r="BC10" s="124"/>
      <c r="BD10" s="146" t="s">
        <v>35</v>
      </c>
      <c r="BE10" s="147" t="s">
        <v>36</v>
      </c>
      <c r="BF10" s="147" t="s">
        <v>37</v>
      </c>
      <c r="BG10" s="147" t="s">
        <v>38</v>
      </c>
      <c r="BH10" s="147" t="s">
        <v>39</v>
      </c>
      <c r="BI10" s="147" t="s">
        <v>40</v>
      </c>
      <c r="BJ10" s="125" t="s">
        <v>41</v>
      </c>
      <c r="BK10" s="131" t="s">
        <v>42</v>
      </c>
      <c r="BL10" s="132" t="s">
        <v>43</v>
      </c>
      <c r="BM10" s="132"/>
      <c r="BN10" s="132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2"/>
    </row>
    <row r="11" spans="1:105" s="21" customFormat="1" ht="13.5" customHeight="1" x14ac:dyDescent="0.25">
      <c r="A11" s="125"/>
      <c r="B11" s="125"/>
      <c r="C11" s="125"/>
      <c r="D11" s="126"/>
      <c r="E11" s="128"/>
      <c r="F11" s="129"/>
      <c r="G11" s="130"/>
      <c r="H11" s="24">
        <v>1</v>
      </c>
      <c r="I11" s="24">
        <v>2</v>
      </c>
      <c r="J11" s="24">
        <v>3</v>
      </c>
      <c r="K11" s="24">
        <v>4</v>
      </c>
      <c r="L11" s="24">
        <v>1</v>
      </c>
      <c r="M11" s="24">
        <v>2</v>
      </c>
      <c r="N11" s="24">
        <v>3</v>
      </c>
      <c r="O11" s="24">
        <v>4</v>
      </c>
      <c r="P11" s="24">
        <v>1</v>
      </c>
      <c r="Q11" s="24">
        <v>2</v>
      </c>
      <c r="R11" s="24">
        <v>3</v>
      </c>
      <c r="S11" s="24">
        <v>4</v>
      </c>
      <c r="T11" s="24">
        <v>1</v>
      </c>
      <c r="U11" s="24">
        <v>2</v>
      </c>
      <c r="V11" s="24">
        <v>3</v>
      </c>
      <c r="W11" s="24">
        <v>4</v>
      </c>
      <c r="X11" s="24">
        <v>1</v>
      </c>
      <c r="Y11" s="24">
        <v>2</v>
      </c>
      <c r="Z11" s="24">
        <v>3</v>
      </c>
      <c r="AA11" s="24">
        <v>4</v>
      </c>
      <c r="AB11" s="24">
        <v>1</v>
      </c>
      <c r="AC11" s="24">
        <v>2</v>
      </c>
      <c r="AD11" s="24">
        <v>3</v>
      </c>
      <c r="AE11" s="24">
        <v>4</v>
      </c>
      <c r="AF11" s="24">
        <v>1</v>
      </c>
      <c r="AG11" s="24">
        <v>2</v>
      </c>
      <c r="AH11" s="24">
        <v>3</v>
      </c>
      <c r="AI11" s="24">
        <v>4</v>
      </c>
      <c r="AJ11" s="24">
        <v>1</v>
      </c>
      <c r="AK11" s="24">
        <v>2</v>
      </c>
      <c r="AL11" s="24">
        <v>3</v>
      </c>
      <c r="AM11" s="24">
        <v>4</v>
      </c>
      <c r="AN11" s="24">
        <v>1</v>
      </c>
      <c r="AO11" s="24">
        <v>2</v>
      </c>
      <c r="AP11" s="24">
        <v>3</v>
      </c>
      <c r="AQ11" s="24">
        <v>4</v>
      </c>
      <c r="AR11" s="24">
        <v>1</v>
      </c>
      <c r="AS11" s="24">
        <v>2</v>
      </c>
      <c r="AT11" s="24">
        <v>3</v>
      </c>
      <c r="AU11" s="24">
        <v>4</v>
      </c>
      <c r="AV11" s="24">
        <v>1</v>
      </c>
      <c r="AW11" s="24">
        <v>2</v>
      </c>
      <c r="AX11" s="24">
        <v>3</v>
      </c>
      <c r="AY11" s="24">
        <v>4</v>
      </c>
      <c r="AZ11" s="24">
        <v>1</v>
      </c>
      <c r="BA11" s="24">
        <v>2</v>
      </c>
      <c r="BB11" s="24">
        <v>3</v>
      </c>
      <c r="BC11" s="24">
        <v>4</v>
      </c>
      <c r="BD11" s="146"/>
      <c r="BE11" s="147"/>
      <c r="BF11" s="147"/>
      <c r="BG11" s="147"/>
      <c r="BH11" s="147"/>
      <c r="BI11" s="147"/>
      <c r="BJ11" s="125"/>
      <c r="BK11" s="131"/>
      <c r="BL11" s="132"/>
      <c r="BM11" s="132"/>
      <c r="BN11" s="132"/>
    </row>
    <row r="12" spans="1:105" ht="40.5" customHeight="1" x14ac:dyDescent="0.2">
      <c r="A12" s="133" t="s">
        <v>44</v>
      </c>
      <c r="B12" s="135" t="s">
        <v>45</v>
      </c>
      <c r="C12" s="137" t="s">
        <v>46</v>
      </c>
      <c r="D12" s="139" t="s">
        <v>47</v>
      </c>
      <c r="E12" s="142" t="s">
        <v>48</v>
      </c>
      <c r="F12" s="143" t="s">
        <v>49</v>
      </c>
      <c r="G12" s="143"/>
      <c r="H12" s="25"/>
      <c r="I12" s="26" t="s">
        <v>251</v>
      </c>
      <c r="J12" s="26" t="s">
        <v>251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8">
        <f>(COUNTIF(H12:BC12,"C"))/((COUNTIF(H12:BC12,"C")+COUNTIF(H12:BC12,"P")+COUNTIF(H12:BC12,"R")))</f>
        <v>1</v>
      </c>
      <c r="BE12" s="144">
        <f>(COUNTIF(H12:BC27,"C"))/((COUNTIF(H12:BC27,"C")+COUNTIF(H12:BC27,"P")+COUNTIF(H12:BC27,"R")))</f>
        <v>5.7142857142857141E-2</v>
      </c>
      <c r="BF12" s="29" t="str">
        <f>IF(BD12=1,"Ejecutado",IF(BD12=0," Sin Iniciar","En Proceso"))</f>
        <v>Ejecutado</v>
      </c>
      <c r="BG12" s="30">
        <v>0</v>
      </c>
      <c r="BH12" s="31"/>
      <c r="BI12" s="32">
        <f>+BG12-BH12</f>
        <v>0</v>
      </c>
      <c r="BJ12" s="33" t="s">
        <v>51</v>
      </c>
      <c r="BK12" s="34"/>
      <c r="BL12" s="148" t="s">
        <v>68</v>
      </c>
      <c r="BM12" s="148"/>
      <c r="BN12" s="148"/>
    </row>
    <row r="13" spans="1:105" ht="40.5" customHeight="1" x14ac:dyDescent="0.2">
      <c r="A13" s="134"/>
      <c r="B13" s="136"/>
      <c r="C13" s="138"/>
      <c r="D13" s="140"/>
      <c r="E13" s="142"/>
      <c r="F13" s="143" t="s">
        <v>52</v>
      </c>
      <c r="G13" s="143"/>
      <c r="H13" s="25"/>
      <c r="I13" s="26"/>
      <c r="J13" s="26"/>
      <c r="K13" s="26"/>
      <c r="L13" s="26"/>
      <c r="M13" s="26"/>
      <c r="N13" s="26"/>
      <c r="O13" s="26" t="s">
        <v>53</v>
      </c>
      <c r="P13" s="26" t="s">
        <v>53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8">
        <f>(COUNTIF(H13:BC13,"C"))/((COUNTIF(H13:BC13,"C")+COUNTIF(H13:BC13,"P")+COUNTIF(H13:BC13,"R")))</f>
        <v>0</v>
      </c>
      <c r="BE13" s="145"/>
      <c r="BF13" s="29" t="str">
        <f>IF(BD13=1,"Ejecutado",IF(BD13=0," Sin Iniciar","En Proceso"))</f>
        <v xml:space="preserve"> Sin Iniciar</v>
      </c>
      <c r="BG13" s="30">
        <v>0</v>
      </c>
      <c r="BH13" s="31"/>
      <c r="BI13" s="32">
        <f t="shared" ref="BI13:BI69" si="0">+BG13-BH13</f>
        <v>0</v>
      </c>
      <c r="BJ13" s="33" t="s">
        <v>252</v>
      </c>
      <c r="BK13" s="34"/>
      <c r="BL13" s="148" t="s">
        <v>68</v>
      </c>
      <c r="BM13" s="148"/>
      <c r="BN13" s="148"/>
    </row>
    <row r="14" spans="1:105" ht="53.25" customHeight="1" x14ac:dyDescent="0.2">
      <c r="A14" s="134"/>
      <c r="B14" s="136"/>
      <c r="C14" s="138"/>
      <c r="D14" s="140"/>
      <c r="E14" s="142"/>
      <c r="F14" s="150" t="s">
        <v>54</v>
      </c>
      <c r="G14" s="150"/>
      <c r="H14" s="25"/>
      <c r="I14" s="26"/>
      <c r="J14" s="26"/>
      <c r="K14" s="26"/>
      <c r="L14" s="26"/>
      <c r="M14" s="26"/>
      <c r="N14" s="26"/>
      <c r="O14" s="26" t="s">
        <v>50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8">
        <f t="shared" ref="BD14:BD77" si="1">(COUNTIF(H14:BC14,"C"))/((COUNTIF(H14:BC14,"C")+COUNTIF(H14:BC14,"P")+COUNTIF(H14:BC14,"R")))</f>
        <v>0</v>
      </c>
      <c r="BE14" s="145"/>
      <c r="BF14" s="29" t="str">
        <f t="shared" ref="BF14:BF77" si="2">IF(BD14=1,"Ejecutado",IF(BD14=0," Sin Iniciar","En Proceso"))</f>
        <v xml:space="preserve"> Sin Iniciar</v>
      </c>
      <c r="BG14" s="30">
        <v>0</v>
      </c>
      <c r="BH14" s="31"/>
      <c r="BI14" s="32">
        <f t="shared" si="0"/>
        <v>0</v>
      </c>
      <c r="BJ14" s="33" t="s">
        <v>252</v>
      </c>
      <c r="BK14" s="34"/>
      <c r="BL14" s="148" t="s">
        <v>68</v>
      </c>
      <c r="BM14" s="148"/>
      <c r="BN14" s="148"/>
    </row>
    <row r="15" spans="1:105" ht="37.5" customHeight="1" x14ac:dyDescent="0.2">
      <c r="A15" s="134"/>
      <c r="B15" s="136"/>
      <c r="C15" s="138"/>
      <c r="D15" s="140"/>
      <c r="E15" s="142"/>
      <c r="F15" s="143" t="s">
        <v>55</v>
      </c>
      <c r="G15" s="143"/>
      <c r="H15" s="25"/>
      <c r="I15" s="26"/>
      <c r="J15" s="26"/>
      <c r="K15" s="26"/>
      <c r="L15" s="26"/>
      <c r="M15" s="26" t="s">
        <v>50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8">
        <f t="shared" si="1"/>
        <v>0</v>
      </c>
      <c r="BE15" s="145"/>
      <c r="BF15" s="29" t="str">
        <f t="shared" si="2"/>
        <v xml:space="preserve"> Sin Iniciar</v>
      </c>
      <c r="BG15" s="30">
        <v>0</v>
      </c>
      <c r="BH15" s="31"/>
      <c r="BI15" s="32">
        <f t="shared" si="0"/>
        <v>0</v>
      </c>
      <c r="BJ15" s="33" t="s">
        <v>253</v>
      </c>
      <c r="BK15" s="34"/>
      <c r="BL15" s="148" t="s">
        <v>68</v>
      </c>
      <c r="BM15" s="148"/>
      <c r="BN15" s="148"/>
    </row>
    <row r="16" spans="1:105" ht="37.5" customHeight="1" x14ac:dyDescent="0.2">
      <c r="A16" s="134"/>
      <c r="B16" s="136"/>
      <c r="C16" s="138"/>
      <c r="D16" s="140"/>
      <c r="E16" s="142"/>
      <c r="F16" s="143" t="s">
        <v>56</v>
      </c>
      <c r="G16" s="143"/>
      <c r="H16" s="25"/>
      <c r="I16" s="26"/>
      <c r="J16" s="26"/>
      <c r="K16" s="26"/>
      <c r="L16" s="26"/>
      <c r="M16" s="26"/>
      <c r="N16" s="26"/>
      <c r="O16" s="26" t="s">
        <v>50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8">
        <f t="shared" si="1"/>
        <v>0</v>
      </c>
      <c r="BE16" s="145"/>
      <c r="BF16" s="29" t="str">
        <f t="shared" si="2"/>
        <v xml:space="preserve"> Sin Iniciar</v>
      </c>
      <c r="BG16" s="30">
        <v>0</v>
      </c>
      <c r="BH16" s="31"/>
      <c r="BI16" s="32">
        <f t="shared" si="0"/>
        <v>0</v>
      </c>
      <c r="BJ16" s="33" t="s">
        <v>252</v>
      </c>
      <c r="BK16" s="34"/>
      <c r="BL16" s="148" t="s">
        <v>68</v>
      </c>
      <c r="BM16" s="148"/>
      <c r="BN16" s="148"/>
    </row>
    <row r="17" spans="1:66" ht="54" customHeight="1" x14ac:dyDescent="0.2">
      <c r="A17" s="134"/>
      <c r="B17" s="136"/>
      <c r="C17" s="138"/>
      <c r="D17" s="140"/>
      <c r="E17" s="142"/>
      <c r="F17" s="149" t="s">
        <v>57</v>
      </c>
      <c r="G17" s="36" t="s">
        <v>58</v>
      </c>
      <c r="H17" s="25"/>
      <c r="I17" s="26"/>
      <c r="J17" s="26"/>
      <c r="K17" s="26"/>
      <c r="L17" s="26"/>
      <c r="M17" s="26"/>
      <c r="N17" s="26"/>
      <c r="O17" s="26"/>
      <c r="P17" s="26" t="s">
        <v>50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8">
        <f t="shared" si="1"/>
        <v>0</v>
      </c>
      <c r="BE17" s="145"/>
      <c r="BF17" s="29" t="str">
        <f t="shared" si="2"/>
        <v xml:space="preserve"> Sin Iniciar</v>
      </c>
      <c r="BG17" s="30">
        <v>0</v>
      </c>
      <c r="BH17" s="31"/>
      <c r="BI17" s="32">
        <f t="shared" si="0"/>
        <v>0</v>
      </c>
      <c r="BJ17" s="33" t="s">
        <v>252</v>
      </c>
      <c r="BK17" s="34"/>
      <c r="BL17" s="148" t="s">
        <v>68</v>
      </c>
      <c r="BM17" s="148"/>
      <c r="BN17" s="148"/>
    </row>
    <row r="18" spans="1:66" ht="40.5" customHeight="1" x14ac:dyDescent="0.2">
      <c r="A18" s="134"/>
      <c r="B18" s="136"/>
      <c r="C18" s="138"/>
      <c r="D18" s="140"/>
      <c r="E18" s="142"/>
      <c r="F18" s="149"/>
      <c r="G18" s="36" t="s">
        <v>59</v>
      </c>
      <c r="H18" s="25"/>
      <c r="I18" s="26"/>
      <c r="J18" s="26"/>
      <c r="K18" s="26"/>
      <c r="L18" s="26"/>
      <c r="M18" s="26"/>
      <c r="N18" s="26" t="s">
        <v>50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8">
        <f t="shared" si="1"/>
        <v>0</v>
      </c>
      <c r="BE18" s="145"/>
      <c r="BF18" s="29" t="str">
        <f t="shared" si="2"/>
        <v xml:space="preserve"> Sin Iniciar</v>
      </c>
      <c r="BG18" s="30">
        <v>0</v>
      </c>
      <c r="BH18" s="31"/>
      <c r="BI18" s="32">
        <f t="shared" si="0"/>
        <v>0</v>
      </c>
      <c r="BJ18" s="37" t="s">
        <v>254</v>
      </c>
      <c r="BK18" s="34"/>
      <c r="BL18" s="148" t="s">
        <v>68</v>
      </c>
      <c r="BM18" s="148"/>
      <c r="BN18" s="148"/>
    </row>
    <row r="19" spans="1:66" ht="52.5" customHeight="1" x14ac:dyDescent="0.2">
      <c r="A19" s="134"/>
      <c r="B19" s="136"/>
      <c r="C19" s="138"/>
      <c r="D19" s="140"/>
      <c r="E19" s="142"/>
      <c r="F19" s="149" t="s">
        <v>60</v>
      </c>
      <c r="G19" s="38" t="s">
        <v>61</v>
      </c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 t="s">
        <v>50</v>
      </c>
      <c r="S19" s="26" t="s">
        <v>50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 t="s">
        <v>50</v>
      </c>
      <c r="AE19" s="26" t="s">
        <v>50</v>
      </c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 t="s">
        <v>50</v>
      </c>
      <c r="AQ19" s="27" t="s">
        <v>50</v>
      </c>
      <c r="AR19" s="27"/>
      <c r="AS19" s="27"/>
      <c r="AT19" s="27"/>
      <c r="AU19" s="27"/>
      <c r="AV19" s="27"/>
      <c r="AW19" s="27"/>
      <c r="AX19" s="27"/>
      <c r="AY19" s="27"/>
      <c r="AZ19" s="27"/>
      <c r="BA19" s="27" t="s">
        <v>50</v>
      </c>
      <c r="BB19" s="27" t="s">
        <v>50</v>
      </c>
      <c r="BC19" s="27"/>
      <c r="BD19" s="28">
        <f t="shared" si="1"/>
        <v>0</v>
      </c>
      <c r="BE19" s="145"/>
      <c r="BF19" s="29" t="str">
        <f t="shared" si="2"/>
        <v xml:space="preserve"> Sin Iniciar</v>
      </c>
      <c r="BG19" s="30">
        <v>0</v>
      </c>
      <c r="BH19" s="31"/>
      <c r="BI19" s="32">
        <f t="shared" si="0"/>
        <v>0</v>
      </c>
      <c r="BJ19" s="37" t="s">
        <v>252</v>
      </c>
      <c r="BK19" s="34"/>
      <c r="BL19" s="148" t="s">
        <v>68</v>
      </c>
      <c r="BM19" s="148"/>
      <c r="BN19" s="148"/>
    </row>
    <row r="20" spans="1:66" ht="48" customHeight="1" x14ac:dyDescent="0.2">
      <c r="A20" s="134"/>
      <c r="B20" s="136"/>
      <c r="C20" s="138"/>
      <c r="D20" s="140"/>
      <c r="E20" s="142"/>
      <c r="F20" s="149"/>
      <c r="G20" s="38" t="s">
        <v>62</v>
      </c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 t="s">
        <v>50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 t="s">
        <v>50</v>
      </c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 t="s">
        <v>50</v>
      </c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 t="s">
        <v>50</v>
      </c>
      <c r="BD20" s="28">
        <f t="shared" si="1"/>
        <v>0</v>
      </c>
      <c r="BE20" s="145"/>
      <c r="BF20" s="29" t="str">
        <f t="shared" si="2"/>
        <v xml:space="preserve"> Sin Iniciar</v>
      </c>
      <c r="BG20" s="30">
        <v>0</v>
      </c>
      <c r="BH20" s="31"/>
      <c r="BI20" s="32">
        <f t="shared" si="0"/>
        <v>0</v>
      </c>
      <c r="BJ20" s="37" t="s">
        <v>252</v>
      </c>
      <c r="BK20" s="34"/>
      <c r="BL20" s="148" t="s">
        <v>68</v>
      </c>
      <c r="BM20" s="148"/>
      <c r="BN20" s="148"/>
    </row>
    <row r="21" spans="1:66" ht="36.75" customHeight="1" x14ac:dyDescent="0.2">
      <c r="A21" s="134"/>
      <c r="B21" s="136"/>
      <c r="C21" s="138"/>
      <c r="D21" s="141"/>
      <c r="E21" s="142"/>
      <c r="F21" s="143" t="s">
        <v>63</v>
      </c>
      <c r="G21" s="143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 t="s">
        <v>50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 t="s">
        <v>50</v>
      </c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 t="s">
        <v>50</v>
      </c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 t="s">
        <v>50</v>
      </c>
      <c r="BC21" s="27"/>
      <c r="BD21" s="28">
        <f t="shared" si="1"/>
        <v>0</v>
      </c>
      <c r="BE21" s="145"/>
      <c r="BF21" s="29" t="str">
        <f t="shared" si="2"/>
        <v xml:space="preserve"> Sin Iniciar</v>
      </c>
      <c r="BG21" s="30">
        <v>0</v>
      </c>
      <c r="BH21" s="31"/>
      <c r="BI21" s="32">
        <f t="shared" si="0"/>
        <v>0</v>
      </c>
      <c r="BJ21" s="37" t="s">
        <v>255</v>
      </c>
      <c r="BK21" s="34"/>
      <c r="BL21" s="148" t="s">
        <v>68</v>
      </c>
      <c r="BM21" s="148"/>
      <c r="BN21" s="148"/>
    </row>
    <row r="22" spans="1:66" ht="34.5" customHeight="1" x14ac:dyDescent="0.2">
      <c r="A22" s="134"/>
      <c r="B22" s="136"/>
      <c r="C22" s="138"/>
      <c r="D22" s="153" t="s">
        <v>64</v>
      </c>
      <c r="E22" s="142" t="s">
        <v>65</v>
      </c>
      <c r="F22" s="143" t="s">
        <v>66</v>
      </c>
      <c r="G22" s="143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 t="s">
        <v>50</v>
      </c>
      <c r="AE22" s="26" t="s">
        <v>50</v>
      </c>
      <c r="AF22" s="27" t="s">
        <v>50</v>
      </c>
      <c r="AG22" s="27" t="s">
        <v>50</v>
      </c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8">
        <f t="shared" si="1"/>
        <v>0</v>
      </c>
      <c r="BE22" s="145"/>
      <c r="BF22" s="29" t="str">
        <f t="shared" si="2"/>
        <v xml:space="preserve"> Sin Iniciar</v>
      </c>
      <c r="BG22" s="30">
        <v>0</v>
      </c>
      <c r="BH22" s="31"/>
      <c r="BI22" s="32">
        <f t="shared" si="0"/>
        <v>0</v>
      </c>
      <c r="BJ22" s="39" t="s">
        <v>67</v>
      </c>
      <c r="BK22" s="34"/>
      <c r="BL22" s="148" t="s">
        <v>68</v>
      </c>
      <c r="BM22" s="148"/>
      <c r="BN22" s="148"/>
    </row>
    <row r="23" spans="1:66" ht="33" customHeight="1" x14ac:dyDescent="0.2">
      <c r="A23" s="134"/>
      <c r="B23" s="136"/>
      <c r="C23" s="138"/>
      <c r="D23" s="154"/>
      <c r="E23" s="142"/>
      <c r="F23" s="143" t="s">
        <v>69</v>
      </c>
      <c r="G23" s="14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7"/>
      <c r="AH23" s="27"/>
      <c r="AI23" s="27" t="s">
        <v>50</v>
      </c>
      <c r="AJ23" s="27" t="s">
        <v>50</v>
      </c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8">
        <f t="shared" si="1"/>
        <v>0</v>
      </c>
      <c r="BE23" s="145"/>
      <c r="BF23" s="29" t="str">
        <f t="shared" si="2"/>
        <v xml:space="preserve"> Sin Iniciar</v>
      </c>
      <c r="BG23" s="30">
        <v>0</v>
      </c>
      <c r="BH23" s="31"/>
      <c r="BI23" s="32">
        <f t="shared" si="0"/>
        <v>0</v>
      </c>
      <c r="BJ23" s="37" t="s">
        <v>255</v>
      </c>
      <c r="BK23" s="34"/>
      <c r="BL23" s="148" t="s">
        <v>68</v>
      </c>
      <c r="BM23" s="148"/>
      <c r="BN23" s="148"/>
    </row>
    <row r="24" spans="1:66" ht="34.5" customHeight="1" x14ac:dyDescent="0.2">
      <c r="A24" s="134"/>
      <c r="B24" s="136"/>
      <c r="C24" s="138"/>
      <c r="D24" s="154"/>
      <c r="E24" s="142"/>
      <c r="F24" s="143" t="s">
        <v>70</v>
      </c>
      <c r="G24" s="143"/>
      <c r="H24" s="26"/>
      <c r="I24" s="26"/>
      <c r="J24" s="26"/>
      <c r="K24" s="26"/>
      <c r="L24" s="26"/>
      <c r="M24" s="26"/>
      <c r="N24" s="26"/>
      <c r="O24" s="26" t="s">
        <v>50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8">
        <f t="shared" si="1"/>
        <v>0</v>
      </c>
      <c r="BE24" s="145"/>
      <c r="BF24" s="29" t="str">
        <f t="shared" si="2"/>
        <v xml:space="preserve"> Sin Iniciar</v>
      </c>
      <c r="BG24" s="30">
        <v>0</v>
      </c>
      <c r="BH24" s="31"/>
      <c r="BI24" s="32">
        <f t="shared" si="0"/>
        <v>0</v>
      </c>
      <c r="BJ24" s="37" t="s">
        <v>256</v>
      </c>
      <c r="BK24" s="34"/>
      <c r="BL24" s="148" t="s">
        <v>68</v>
      </c>
      <c r="BM24" s="148"/>
      <c r="BN24" s="148"/>
    </row>
    <row r="25" spans="1:66" ht="36.75" customHeight="1" x14ac:dyDescent="0.2">
      <c r="A25" s="134"/>
      <c r="B25" s="136"/>
      <c r="C25" s="138"/>
      <c r="D25" s="154"/>
      <c r="E25" s="142"/>
      <c r="F25" s="143" t="s">
        <v>71</v>
      </c>
      <c r="G25" s="14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 t="s">
        <v>50</v>
      </c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8">
        <f t="shared" si="1"/>
        <v>0</v>
      </c>
      <c r="BE25" s="145"/>
      <c r="BF25" s="29" t="str">
        <f t="shared" si="2"/>
        <v xml:space="preserve"> Sin Iniciar</v>
      </c>
      <c r="BG25" s="30">
        <v>0</v>
      </c>
      <c r="BH25" s="31"/>
      <c r="BI25" s="32">
        <f t="shared" si="0"/>
        <v>0</v>
      </c>
      <c r="BJ25" s="37" t="s">
        <v>252</v>
      </c>
      <c r="BK25" s="34"/>
      <c r="BL25" s="148" t="s">
        <v>68</v>
      </c>
      <c r="BM25" s="148"/>
      <c r="BN25" s="148"/>
    </row>
    <row r="26" spans="1:66" ht="34.5" customHeight="1" x14ac:dyDescent="0.2">
      <c r="A26" s="134"/>
      <c r="B26" s="136"/>
      <c r="C26" s="138"/>
      <c r="D26" s="154"/>
      <c r="E26" s="142"/>
      <c r="F26" s="151" t="s">
        <v>72</v>
      </c>
      <c r="G26" s="152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 t="s">
        <v>50</v>
      </c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8">
        <f t="shared" si="1"/>
        <v>0</v>
      </c>
      <c r="BE26" s="145"/>
      <c r="BF26" s="29" t="str">
        <f t="shared" si="2"/>
        <v xml:space="preserve"> Sin Iniciar</v>
      </c>
      <c r="BG26" s="30">
        <v>0</v>
      </c>
      <c r="BH26" s="31"/>
      <c r="BI26" s="32">
        <f t="shared" si="0"/>
        <v>0</v>
      </c>
      <c r="BJ26" s="37" t="s">
        <v>252</v>
      </c>
      <c r="BK26" s="34"/>
      <c r="BL26" s="148" t="s">
        <v>68</v>
      </c>
      <c r="BM26" s="148"/>
      <c r="BN26" s="148"/>
    </row>
    <row r="27" spans="1:66" ht="29.25" customHeight="1" x14ac:dyDescent="0.2">
      <c r="A27" s="134"/>
      <c r="B27" s="136"/>
      <c r="C27" s="138"/>
      <c r="D27" s="155"/>
      <c r="E27" s="142"/>
      <c r="F27" s="151" t="s">
        <v>73</v>
      </c>
      <c r="G27" s="152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 t="s">
        <v>50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8">
        <f t="shared" si="1"/>
        <v>0</v>
      </c>
      <c r="BE27" s="145"/>
      <c r="BF27" s="29" t="str">
        <f t="shared" si="2"/>
        <v xml:space="preserve"> Sin Iniciar</v>
      </c>
      <c r="BG27" s="30">
        <v>0</v>
      </c>
      <c r="BH27" s="31"/>
      <c r="BI27" s="32">
        <f t="shared" si="0"/>
        <v>0</v>
      </c>
      <c r="BJ27" s="37" t="s">
        <v>257</v>
      </c>
      <c r="BK27" s="34"/>
      <c r="BL27" s="148" t="s">
        <v>68</v>
      </c>
      <c r="BM27" s="148"/>
      <c r="BN27" s="148"/>
    </row>
    <row r="28" spans="1:66" ht="25.5" customHeight="1" x14ac:dyDescent="0.2">
      <c r="A28" s="134"/>
      <c r="B28" s="136"/>
      <c r="C28" s="138"/>
      <c r="D28" s="171" t="s">
        <v>74</v>
      </c>
      <c r="E28" s="142" t="s">
        <v>75</v>
      </c>
      <c r="F28" s="143" t="s">
        <v>76</v>
      </c>
      <c r="G28" s="143"/>
      <c r="H28" s="26"/>
      <c r="I28" s="26"/>
      <c r="J28" s="26"/>
      <c r="K28" s="26"/>
      <c r="L28" s="26" t="s">
        <v>251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8">
        <f t="shared" si="1"/>
        <v>1</v>
      </c>
      <c r="BE28" s="144">
        <f>(COUNTIF(H28:BC44,"C"))/((COUNTIF(H28:BC28,"C")+COUNTIF(H28:BC28,"P")+COUNTIF(H28:BC44,"R")))</f>
        <v>3</v>
      </c>
      <c r="BF28" s="29" t="str">
        <f t="shared" si="2"/>
        <v>Ejecutado</v>
      </c>
      <c r="BG28" s="159">
        <v>3000000</v>
      </c>
      <c r="BH28" s="31"/>
      <c r="BI28" s="162">
        <f>BG28-(BH28+BH29+BH30+BH31+BH32+BH33+BH34+BH35+BH36+BH37+BH38+BH39+BH40+BH41+BH42+BH43+BH44)</f>
        <v>3000000</v>
      </c>
      <c r="BJ28" s="156" t="s">
        <v>258</v>
      </c>
      <c r="BK28" s="34"/>
      <c r="BL28" s="148" t="s">
        <v>68</v>
      </c>
      <c r="BM28" s="148"/>
      <c r="BN28" s="148"/>
    </row>
    <row r="29" spans="1:66" ht="25.5" customHeight="1" x14ac:dyDescent="0.2">
      <c r="A29" s="134"/>
      <c r="B29" s="136"/>
      <c r="C29" s="138"/>
      <c r="D29" s="171"/>
      <c r="E29" s="142"/>
      <c r="F29" s="143" t="s">
        <v>77</v>
      </c>
      <c r="G29" s="143"/>
      <c r="H29" s="26"/>
      <c r="I29" s="26" t="s">
        <v>251</v>
      </c>
      <c r="J29" s="26"/>
      <c r="K29" s="26"/>
      <c r="L29" s="26" t="s">
        <v>251</v>
      </c>
      <c r="M29" s="26"/>
      <c r="N29" s="26"/>
      <c r="O29" s="26"/>
      <c r="P29" s="26" t="s">
        <v>50</v>
      </c>
      <c r="Q29" s="26"/>
      <c r="R29" s="26"/>
      <c r="S29" s="26"/>
      <c r="T29" s="25" t="s">
        <v>50</v>
      </c>
      <c r="U29" s="26"/>
      <c r="V29" s="26"/>
      <c r="W29" s="26"/>
      <c r="X29" s="26" t="s">
        <v>50</v>
      </c>
      <c r="Y29" s="26"/>
      <c r="Z29" s="26"/>
      <c r="AA29" s="26"/>
      <c r="AB29" s="26" t="s">
        <v>50</v>
      </c>
      <c r="AC29" s="26"/>
      <c r="AD29" s="26"/>
      <c r="AE29" s="26"/>
      <c r="AF29" s="40" t="s">
        <v>50</v>
      </c>
      <c r="AG29" s="27"/>
      <c r="AH29" s="27"/>
      <c r="AI29" s="27"/>
      <c r="AJ29" s="27" t="s">
        <v>50</v>
      </c>
      <c r="AK29" s="27"/>
      <c r="AL29" s="27"/>
      <c r="AM29" s="27"/>
      <c r="AN29" s="27" t="s">
        <v>50</v>
      </c>
      <c r="AO29" s="27"/>
      <c r="AP29" s="27"/>
      <c r="AQ29" s="27"/>
      <c r="AR29" s="40" t="s">
        <v>50</v>
      </c>
      <c r="AS29" s="27"/>
      <c r="AT29" s="27"/>
      <c r="AU29" s="27"/>
      <c r="AV29" s="27" t="s">
        <v>50</v>
      </c>
      <c r="AW29" s="27"/>
      <c r="AX29" s="27"/>
      <c r="AY29" s="27"/>
      <c r="AZ29" s="27" t="s">
        <v>50</v>
      </c>
      <c r="BA29" s="27"/>
      <c r="BB29" s="27"/>
      <c r="BC29" s="27"/>
      <c r="BD29" s="28">
        <f t="shared" si="1"/>
        <v>0.16666666666666666</v>
      </c>
      <c r="BE29" s="145"/>
      <c r="BF29" s="29" t="str">
        <f t="shared" si="2"/>
        <v>En Proceso</v>
      </c>
      <c r="BG29" s="160"/>
      <c r="BH29" s="31"/>
      <c r="BI29" s="163"/>
      <c r="BJ29" s="157"/>
      <c r="BK29" s="34" t="s">
        <v>259</v>
      </c>
      <c r="BL29" s="148" t="s">
        <v>68</v>
      </c>
      <c r="BM29" s="148"/>
      <c r="BN29" s="148"/>
    </row>
    <row r="30" spans="1:66" ht="33" customHeight="1" x14ac:dyDescent="0.2">
      <c r="A30" s="134"/>
      <c r="B30" s="136"/>
      <c r="C30" s="138"/>
      <c r="D30" s="171"/>
      <c r="E30" s="142"/>
      <c r="F30" s="143" t="s">
        <v>78</v>
      </c>
      <c r="G30" s="143"/>
      <c r="H30" s="26"/>
      <c r="I30" s="26"/>
      <c r="J30" s="26"/>
      <c r="K30" s="26"/>
      <c r="L30" s="26"/>
      <c r="M30" s="26"/>
      <c r="N30" s="26"/>
      <c r="O30" s="26" t="s">
        <v>50</v>
      </c>
      <c r="P30" s="26"/>
      <c r="Q30" s="26"/>
      <c r="R30" s="26"/>
      <c r="S30" s="26"/>
      <c r="T30" s="25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0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40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8">
        <f t="shared" si="1"/>
        <v>0</v>
      </c>
      <c r="BE30" s="145"/>
      <c r="BF30" s="29" t="str">
        <f t="shared" si="2"/>
        <v xml:space="preserve"> Sin Iniciar</v>
      </c>
      <c r="BG30" s="160"/>
      <c r="BH30" s="31"/>
      <c r="BI30" s="163"/>
      <c r="BJ30" s="157"/>
      <c r="BK30" s="34" t="s">
        <v>260</v>
      </c>
      <c r="BL30" s="148" t="s">
        <v>68</v>
      </c>
      <c r="BM30" s="148"/>
      <c r="BN30" s="148"/>
    </row>
    <row r="31" spans="1:66" ht="25.5" customHeight="1" x14ac:dyDescent="0.2">
      <c r="A31" s="134"/>
      <c r="B31" s="136"/>
      <c r="C31" s="138"/>
      <c r="D31" s="171"/>
      <c r="E31" s="142"/>
      <c r="F31" s="143" t="s">
        <v>261</v>
      </c>
      <c r="G31" s="143"/>
      <c r="H31" s="26"/>
      <c r="I31" s="26"/>
      <c r="J31" s="26"/>
      <c r="K31" s="26"/>
      <c r="L31" s="26"/>
      <c r="M31" s="26"/>
      <c r="N31" s="26"/>
      <c r="O31" s="26"/>
      <c r="P31" s="26" t="s">
        <v>50</v>
      </c>
      <c r="Q31" s="26"/>
      <c r="R31" s="26"/>
      <c r="S31" s="26"/>
      <c r="T31" s="25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0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40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8">
        <f t="shared" si="1"/>
        <v>0</v>
      </c>
      <c r="BE31" s="145"/>
      <c r="BF31" s="29" t="str">
        <f t="shared" si="2"/>
        <v xml:space="preserve"> Sin Iniciar</v>
      </c>
      <c r="BG31" s="160"/>
      <c r="BH31" s="31"/>
      <c r="BI31" s="163"/>
      <c r="BJ31" s="157"/>
      <c r="BK31" s="34"/>
      <c r="BL31" s="148" t="s">
        <v>68</v>
      </c>
      <c r="BM31" s="148"/>
      <c r="BN31" s="148"/>
    </row>
    <row r="32" spans="1:66" ht="42" customHeight="1" x14ac:dyDescent="0.2">
      <c r="A32" s="134"/>
      <c r="B32" s="136"/>
      <c r="C32" s="138"/>
      <c r="D32" s="171"/>
      <c r="E32" s="142"/>
      <c r="F32" s="143" t="s">
        <v>79</v>
      </c>
      <c r="G32" s="143"/>
      <c r="H32" s="26"/>
      <c r="I32" s="26"/>
      <c r="J32" s="26"/>
      <c r="K32" s="26"/>
      <c r="L32" s="26"/>
      <c r="M32" s="26"/>
      <c r="N32" s="26"/>
      <c r="O32" s="26"/>
      <c r="P32" s="26"/>
      <c r="Q32" s="26" t="s">
        <v>50</v>
      </c>
      <c r="R32" s="26"/>
      <c r="S32" s="26"/>
      <c r="T32" s="25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0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40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8">
        <f t="shared" si="1"/>
        <v>0</v>
      </c>
      <c r="BE32" s="145"/>
      <c r="BF32" s="29" t="str">
        <f t="shared" si="2"/>
        <v xml:space="preserve"> Sin Iniciar</v>
      </c>
      <c r="BG32" s="160"/>
      <c r="BH32" s="31"/>
      <c r="BI32" s="163"/>
      <c r="BJ32" s="157"/>
      <c r="BK32" s="34"/>
      <c r="BL32" s="148" t="s">
        <v>68</v>
      </c>
      <c r="BM32" s="148"/>
      <c r="BN32" s="148"/>
    </row>
    <row r="33" spans="1:66" ht="25.5" customHeight="1" x14ac:dyDescent="0.2">
      <c r="A33" s="134"/>
      <c r="B33" s="136"/>
      <c r="C33" s="138"/>
      <c r="D33" s="171"/>
      <c r="E33" s="142"/>
      <c r="F33" s="143" t="s">
        <v>80</v>
      </c>
      <c r="G33" s="143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5" t="s">
        <v>50</v>
      </c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0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40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8">
        <f t="shared" si="1"/>
        <v>0</v>
      </c>
      <c r="BE33" s="145"/>
      <c r="BF33" s="29" t="str">
        <f t="shared" si="2"/>
        <v xml:space="preserve"> Sin Iniciar</v>
      </c>
      <c r="BG33" s="160"/>
      <c r="BH33" s="31"/>
      <c r="BI33" s="163"/>
      <c r="BJ33" s="157"/>
      <c r="BK33" s="34"/>
      <c r="BL33" s="148" t="s">
        <v>68</v>
      </c>
      <c r="BM33" s="148"/>
      <c r="BN33" s="148"/>
    </row>
    <row r="34" spans="1:66" ht="25.5" customHeight="1" x14ac:dyDescent="0.2">
      <c r="A34" s="134"/>
      <c r="B34" s="136"/>
      <c r="C34" s="138"/>
      <c r="D34" s="171"/>
      <c r="E34" s="142"/>
      <c r="F34" s="143" t="s">
        <v>81</v>
      </c>
      <c r="G34" s="143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5"/>
      <c r="U34" s="26" t="s">
        <v>50</v>
      </c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0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40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8">
        <f t="shared" si="1"/>
        <v>0</v>
      </c>
      <c r="BE34" s="145"/>
      <c r="BF34" s="29" t="str">
        <f t="shared" si="2"/>
        <v xml:space="preserve"> Sin Iniciar</v>
      </c>
      <c r="BG34" s="160"/>
      <c r="BH34" s="31"/>
      <c r="BI34" s="163"/>
      <c r="BJ34" s="157"/>
      <c r="BK34" s="34"/>
      <c r="BL34" s="148" t="s">
        <v>68</v>
      </c>
      <c r="BM34" s="148"/>
      <c r="BN34" s="148"/>
    </row>
    <row r="35" spans="1:66" ht="25.5" customHeight="1" x14ac:dyDescent="0.2">
      <c r="A35" s="134"/>
      <c r="B35" s="136"/>
      <c r="C35" s="138"/>
      <c r="D35" s="171"/>
      <c r="E35" s="142"/>
      <c r="F35" s="143" t="s">
        <v>82</v>
      </c>
      <c r="G35" s="143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5"/>
      <c r="U35" s="26"/>
      <c r="V35" s="26" t="s">
        <v>50</v>
      </c>
      <c r="W35" s="26"/>
      <c r="X35" s="26"/>
      <c r="Y35" s="26"/>
      <c r="Z35" s="26"/>
      <c r="AA35" s="26"/>
      <c r="AB35" s="26"/>
      <c r="AC35" s="26"/>
      <c r="AD35" s="26"/>
      <c r="AE35" s="26"/>
      <c r="AF35" s="40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40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8">
        <f t="shared" si="1"/>
        <v>0</v>
      </c>
      <c r="BE35" s="145"/>
      <c r="BF35" s="29" t="str">
        <f t="shared" si="2"/>
        <v xml:space="preserve"> Sin Iniciar</v>
      </c>
      <c r="BG35" s="160"/>
      <c r="BH35" s="31"/>
      <c r="BI35" s="163"/>
      <c r="BJ35" s="157"/>
      <c r="BK35" s="34"/>
      <c r="BL35" s="148" t="s">
        <v>68</v>
      </c>
      <c r="BM35" s="148"/>
      <c r="BN35" s="148"/>
    </row>
    <row r="36" spans="1:66" ht="25.5" customHeight="1" x14ac:dyDescent="0.2">
      <c r="A36" s="134"/>
      <c r="B36" s="136"/>
      <c r="C36" s="138"/>
      <c r="D36" s="171"/>
      <c r="E36" s="142"/>
      <c r="F36" s="143" t="s">
        <v>83</v>
      </c>
      <c r="G36" s="143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5"/>
      <c r="U36" s="26"/>
      <c r="V36" s="26"/>
      <c r="W36" s="26"/>
      <c r="X36" s="26" t="s">
        <v>50</v>
      </c>
      <c r="Y36" s="26"/>
      <c r="Z36" s="26"/>
      <c r="AA36" s="26"/>
      <c r="AB36" s="26"/>
      <c r="AC36" s="26"/>
      <c r="AD36" s="26"/>
      <c r="AE36" s="26"/>
      <c r="AF36" s="40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40"/>
      <c r="AS36" s="27"/>
      <c r="AT36" s="27"/>
      <c r="AU36" s="27"/>
      <c r="AV36" s="27" t="s">
        <v>50</v>
      </c>
      <c r="AW36" s="27"/>
      <c r="AX36" s="27"/>
      <c r="AY36" s="27"/>
      <c r="AZ36" s="27"/>
      <c r="BA36" s="27"/>
      <c r="BB36" s="27"/>
      <c r="BC36" s="27"/>
      <c r="BD36" s="28">
        <f t="shared" si="1"/>
        <v>0</v>
      </c>
      <c r="BE36" s="145"/>
      <c r="BF36" s="29" t="str">
        <f t="shared" si="2"/>
        <v xml:space="preserve"> Sin Iniciar</v>
      </c>
      <c r="BG36" s="160"/>
      <c r="BH36" s="31"/>
      <c r="BI36" s="163"/>
      <c r="BJ36" s="157"/>
      <c r="BK36" s="34"/>
      <c r="BL36" s="148" t="s">
        <v>68</v>
      </c>
      <c r="BM36" s="148"/>
      <c r="BN36" s="148"/>
    </row>
    <row r="37" spans="1:66" ht="70.5" customHeight="1" x14ac:dyDescent="0.2">
      <c r="A37" s="134"/>
      <c r="B37" s="136"/>
      <c r="C37" s="138"/>
      <c r="D37" s="171"/>
      <c r="E37" s="142"/>
      <c r="F37" s="143" t="s">
        <v>84</v>
      </c>
      <c r="G37" s="143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 t="s">
        <v>53</v>
      </c>
      <c r="S37" s="26" t="s">
        <v>53</v>
      </c>
      <c r="T37" s="25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0"/>
      <c r="AG37" s="27"/>
      <c r="AH37" s="27"/>
      <c r="AI37" s="27"/>
      <c r="AJ37" s="27"/>
      <c r="AK37" s="27"/>
      <c r="AL37" s="27"/>
      <c r="AM37" s="27" t="s">
        <v>50</v>
      </c>
      <c r="AN37" s="27" t="s">
        <v>50</v>
      </c>
      <c r="AO37" s="27"/>
      <c r="AP37" s="27"/>
      <c r="AQ37" s="27"/>
      <c r="AR37" s="40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8">
        <f t="shared" si="1"/>
        <v>0</v>
      </c>
      <c r="BE37" s="145"/>
      <c r="BF37" s="29" t="str">
        <f t="shared" si="2"/>
        <v xml:space="preserve"> Sin Iniciar</v>
      </c>
      <c r="BG37" s="160"/>
      <c r="BH37" s="31"/>
      <c r="BI37" s="163"/>
      <c r="BJ37" s="157"/>
      <c r="BK37" s="34" t="s">
        <v>262</v>
      </c>
      <c r="BL37" s="148" t="s">
        <v>68</v>
      </c>
      <c r="BM37" s="148"/>
      <c r="BN37" s="148"/>
    </row>
    <row r="38" spans="1:66" ht="25.5" customHeight="1" x14ac:dyDescent="0.2">
      <c r="A38" s="134"/>
      <c r="B38" s="136"/>
      <c r="C38" s="138"/>
      <c r="D38" s="171"/>
      <c r="E38" s="142"/>
      <c r="F38" s="143" t="s">
        <v>85</v>
      </c>
      <c r="G38" s="143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5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0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40"/>
      <c r="AS38" s="27"/>
      <c r="AT38" s="27"/>
      <c r="AU38" s="27"/>
      <c r="AV38" s="27"/>
      <c r="AW38" s="27"/>
      <c r="AX38" s="27" t="s">
        <v>50</v>
      </c>
      <c r="AY38" s="27"/>
      <c r="AZ38" s="27"/>
      <c r="BA38" s="27"/>
      <c r="BB38" s="27"/>
      <c r="BC38" s="27"/>
      <c r="BD38" s="28">
        <f t="shared" si="1"/>
        <v>0</v>
      </c>
      <c r="BE38" s="145"/>
      <c r="BF38" s="29" t="str">
        <f t="shared" si="2"/>
        <v xml:space="preserve"> Sin Iniciar</v>
      </c>
      <c r="BG38" s="160"/>
      <c r="BH38" s="31"/>
      <c r="BI38" s="163"/>
      <c r="BJ38" s="157"/>
      <c r="BK38" s="34"/>
      <c r="BL38" s="148" t="s">
        <v>68</v>
      </c>
      <c r="BM38" s="148"/>
      <c r="BN38" s="148"/>
    </row>
    <row r="39" spans="1:66" ht="24.75" customHeight="1" x14ac:dyDescent="0.2">
      <c r="A39" s="134"/>
      <c r="B39" s="136"/>
      <c r="C39" s="138"/>
      <c r="D39" s="171"/>
      <c r="E39" s="142"/>
      <c r="F39" s="143" t="s">
        <v>86</v>
      </c>
      <c r="G39" s="143"/>
      <c r="H39" s="26"/>
      <c r="I39" s="26"/>
      <c r="J39" s="26"/>
      <c r="K39" s="26"/>
      <c r="L39" s="26"/>
      <c r="M39" s="26"/>
      <c r="N39" s="26"/>
      <c r="O39" s="26"/>
      <c r="P39" s="26" t="s">
        <v>50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 t="s">
        <v>50</v>
      </c>
      <c r="BB39" s="27"/>
      <c r="BC39" s="27"/>
      <c r="BD39" s="28">
        <f t="shared" si="1"/>
        <v>0</v>
      </c>
      <c r="BE39" s="145"/>
      <c r="BF39" s="29" t="str">
        <f t="shared" si="2"/>
        <v xml:space="preserve"> Sin Iniciar</v>
      </c>
      <c r="BG39" s="160"/>
      <c r="BH39" s="31"/>
      <c r="BI39" s="163"/>
      <c r="BJ39" s="157"/>
      <c r="BK39" s="34"/>
      <c r="BL39" s="148" t="s">
        <v>68</v>
      </c>
      <c r="BM39" s="148"/>
      <c r="BN39" s="148"/>
    </row>
    <row r="40" spans="1:66" ht="24.75" customHeight="1" x14ac:dyDescent="0.2">
      <c r="A40" s="134"/>
      <c r="B40" s="136"/>
      <c r="C40" s="138"/>
      <c r="D40" s="171"/>
      <c r="E40" s="142"/>
      <c r="F40" s="165" t="s">
        <v>87</v>
      </c>
      <c r="G40" s="38" t="s">
        <v>263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7"/>
      <c r="AG40" s="27"/>
      <c r="AH40" s="27"/>
      <c r="AI40" s="27"/>
      <c r="AJ40" s="27" t="s">
        <v>50</v>
      </c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8">
        <f t="shared" si="1"/>
        <v>0</v>
      </c>
      <c r="BE40" s="145"/>
      <c r="BF40" s="29" t="str">
        <f t="shared" si="2"/>
        <v xml:space="preserve"> Sin Iniciar</v>
      </c>
      <c r="BG40" s="160"/>
      <c r="BH40" s="31"/>
      <c r="BI40" s="163"/>
      <c r="BJ40" s="157"/>
      <c r="BK40" s="34"/>
      <c r="BL40" s="148" t="s">
        <v>68</v>
      </c>
      <c r="BM40" s="148"/>
      <c r="BN40" s="148"/>
    </row>
    <row r="41" spans="1:66" ht="24.75" customHeight="1" x14ac:dyDescent="0.2">
      <c r="A41" s="134"/>
      <c r="B41" s="136"/>
      <c r="C41" s="138"/>
      <c r="D41" s="171"/>
      <c r="E41" s="142"/>
      <c r="F41" s="166"/>
      <c r="G41" s="38" t="s">
        <v>88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 t="s">
        <v>50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8">
        <f t="shared" si="1"/>
        <v>0</v>
      </c>
      <c r="BE41" s="145"/>
      <c r="BF41" s="29" t="str">
        <f t="shared" si="2"/>
        <v xml:space="preserve"> Sin Iniciar</v>
      </c>
      <c r="BG41" s="160"/>
      <c r="BH41" s="31"/>
      <c r="BI41" s="163"/>
      <c r="BJ41" s="157"/>
      <c r="BK41" s="34"/>
      <c r="BL41" s="148" t="s">
        <v>68</v>
      </c>
      <c r="BM41" s="148"/>
      <c r="BN41" s="148"/>
    </row>
    <row r="42" spans="1:66" ht="24.75" customHeight="1" x14ac:dyDescent="0.2">
      <c r="A42" s="134"/>
      <c r="B42" s="136"/>
      <c r="C42" s="138"/>
      <c r="D42" s="171"/>
      <c r="E42" s="142"/>
      <c r="F42" s="166"/>
      <c r="G42" s="38" t="s">
        <v>264</v>
      </c>
      <c r="H42" s="26"/>
      <c r="I42" s="26"/>
      <c r="J42" s="26"/>
      <c r="K42" s="26"/>
      <c r="L42" s="26"/>
      <c r="M42" s="26"/>
      <c r="N42" s="26" t="s">
        <v>50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8">
        <f t="shared" si="1"/>
        <v>0</v>
      </c>
      <c r="BE42" s="145"/>
      <c r="BF42" s="29" t="str">
        <f t="shared" si="2"/>
        <v xml:space="preserve"> Sin Iniciar</v>
      </c>
      <c r="BG42" s="160"/>
      <c r="BH42" s="31"/>
      <c r="BI42" s="163"/>
      <c r="BJ42" s="157"/>
      <c r="BK42" s="34"/>
      <c r="BL42" s="148" t="s">
        <v>68</v>
      </c>
      <c r="BM42" s="148"/>
      <c r="BN42" s="148"/>
    </row>
    <row r="43" spans="1:66" ht="24.75" customHeight="1" x14ac:dyDescent="0.2">
      <c r="A43" s="134"/>
      <c r="B43" s="136"/>
      <c r="C43" s="138"/>
      <c r="D43" s="171"/>
      <c r="E43" s="142"/>
      <c r="F43" s="166"/>
      <c r="G43" s="38" t="s">
        <v>265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 t="s">
        <v>50</v>
      </c>
      <c r="Y43" s="26"/>
      <c r="Z43" s="26"/>
      <c r="AA43" s="26"/>
      <c r="AB43" s="26"/>
      <c r="AC43" s="26"/>
      <c r="AD43" s="26"/>
      <c r="AE43" s="26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8">
        <f t="shared" si="1"/>
        <v>0</v>
      </c>
      <c r="BE43" s="145"/>
      <c r="BF43" s="29" t="str">
        <f t="shared" si="2"/>
        <v xml:space="preserve"> Sin Iniciar</v>
      </c>
      <c r="BG43" s="160"/>
      <c r="BH43" s="31"/>
      <c r="BI43" s="163"/>
      <c r="BJ43" s="157"/>
      <c r="BK43" s="34"/>
      <c r="BL43" s="148" t="s">
        <v>68</v>
      </c>
      <c r="BM43" s="148"/>
      <c r="BN43" s="148"/>
    </row>
    <row r="44" spans="1:66" ht="24.75" customHeight="1" x14ac:dyDescent="0.2">
      <c r="A44" s="134"/>
      <c r="B44" s="136"/>
      <c r="C44" s="138"/>
      <c r="D44" s="171"/>
      <c r="E44" s="142"/>
      <c r="F44" s="166"/>
      <c r="G44" s="36" t="s">
        <v>89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 t="s">
        <v>50</v>
      </c>
      <c r="AC44" s="26"/>
      <c r="AD44" s="26"/>
      <c r="AE44" s="26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8">
        <f t="shared" si="1"/>
        <v>0</v>
      </c>
      <c r="BE44" s="145"/>
      <c r="BF44" s="29" t="str">
        <f t="shared" si="2"/>
        <v xml:space="preserve"> Sin Iniciar</v>
      </c>
      <c r="BG44" s="161"/>
      <c r="BH44" s="31"/>
      <c r="BI44" s="164"/>
      <c r="BJ44" s="158"/>
      <c r="BK44" s="34"/>
      <c r="BL44" s="148" t="s">
        <v>68</v>
      </c>
      <c r="BM44" s="148"/>
      <c r="BN44" s="148"/>
    </row>
    <row r="45" spans="1:66" ht="21.75" customHeight="1" x14ac:dyDescent="0.2">
      <c r="A45" s="134"/>
      <c r="B45" s="136"/>
      <c r="C45" s="138"/>
      <c r="D45" s="167" t="s">
        <v>90</v>
      </c>
      <c r="E45" s="142" t="s">
        <v>91</v>
      </c>
      <c r="F45" s="143" t="s">
        <v>266</v>
      </c>
      <c r="G45" s="143"/>
      <c r="H45" s="26"/>
      <c r="I45" s="26"/>
      <c r="J45" s="26"/>
      <c r="K45" s="26"/>
      <c r="L45" s="26"/>
      <c r="M45" s="26" t="s">
        <v>251</v>
      </c>
      <c r="N45" s="26"/>
      <c r="O45" s="26"/>
      <c r="P45" s="26"/>
      <c r="Q45" s="26"/>
      <c r="R45" s="26"/>
      <c r="S45" s="26"/>
      <c r="T45" s="26" t="s">
        <v>50</v>
      </c>
      <c r="U45" s="26"/>
      <c r="V45" s="26"/>
      <c r="W45" s="26"/>
      <c r="X45" s="26"/>
      <c r="Y45" s="26"/>
      <c r="Z45" s="26"/>
      <c r="AA45" s="26"/>
      <c r="AB45" s="26" t="s">
        <v>50</v>
      </c>
      <c r="AC45" s="26"/>
      <c r="AD45" s="26"/>
      <c r="AE45" s="26"/>
      <c r="AF45" s="27"/>
      <c r="AG45" s="27"/>
      <c r="AH45" s="27"/>
      <c r="AI45" s="27"/>
      <c r="AJ45" s="27"/>
      <c r="AK45" s="27" t="s">
        <v>50</v>
      </c>
      <c r="AL45" s="27"/>
      <c r="AM45" s="27"/>
      <c r="AN45" s="27"/>
      <c r="AO45" s="27"/>
      <c r="AP45" s="27"/>
      <c r="AQ45" s="27"/>
      <c r="AR45" s="27"/>
      <c r="AS45" s="27" t="s">
        <v>50</v>
      </c>
      <c r="AT45" s="27"/>
      <c r="AU45" s="27"/>
      <c r="AV45" s="27"/>
      <c r="AW45" s="27"/>
      <c r="AX45" s="27"/>
      <c r="AY45" s="27"/>
      <c r="AZ45" s="27" t="s">
        <v>50</v>
      </c>
      <c r="BA45" s="27"/>
      <c r="BB45" s="27"/>
      <c r="BC45" s="27"/>
      <c r="BD45" s="28">
        <f t="shared" si="1"/>
        <v>0.16666666666666666</v>
      </c>
      <c r="BE45" s="144">
        <f>(COUNTIF(H45:BC51,"C"))/((COUNTIF(H45:BC51,"C")+COUNTIF(H45:BC51,"P")+COUNTIF(H45:BC51,"R")))</f>
        <v>7.6923076923076927E-2</v>
      </c>
      <c r="BF45" s="29" t="str">
        <f t="shared" si="2"/>
        <v>En Proceso</v>
      </c>
      <c r="BG45" s="159">
        <v>1500000</v>
      </c>
      <c r="BH45" s="31"/>
      <c r="BI45" s="162">
        <f>BG45-(BH45+BH46+BH47+BH48+BH49+BH50+BH51+BH52+BH53+BH54+BH55+BH56)</f>
        <v>1500000</v>
      </c>
      <c r="BJ45" s="168" t="s">
        <v>267</v>
      </c>
      <c r="BK45" s="69" t="s">
        <v>268</v>
      </c>
      <c r="BL45" s="148" t="s">
        <v>68</v>
      </c>
      <c r="BM45" s="148"/>
      <c r="BN45" s="148"/>
    </row>
    <row r="46" spans="1:66" ht="21.75" customHeight="1" x14ac:dyDescent="0.2">
      <c r="A46" s="134"/>
      <c r="B46" s="136"/>
      <c r="C46" s="138"/>
      <c r="D46" s="167"/>
      <c r="E46" s="142"/>
      <c r="F46" s="143" t="s">
        <v>92</v>
      </c>
      <c r="G46" s="143"/>
      <c r="H46" s="26"/>
      <c r="I46" s="26"/>
      <c r="J46" s="26"/>
      <c r="K46" s="26"/>
      <c r="L46" s="26"/>
      <c r="M46" s="26" t="s">
        <v>50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8">
        <f t="shared" si="1"/>
        <v>0</v>
      </c>
      <c r="BE46" s="145"/>
      <c r="BF46" s="29" t="str">
        <f t="shared" si="2"/>
        <v xml:space="preserve"> Sin Iniciar</v>
      </c>
      <c r="BG46" s="160"/>
      <c r="BH46" s="31"/>
      <c r="BI46" s="163"/>
      <c r="BJ46" s="169"/>
      <c r="BK46" s="34"/>
      <c r="BL46" s="148" t="s">
        <v>68</v>
      </c>
      <c r="BM46" s="148"/>
      <c r="BN46" s="148"/>
    </row>
    <row r="47" spans="1:66" ht="21.75" customHeight="1" x14ac:dyDescent="0.2">
      <c r="A47" s="134"/>
      <c r="B47" s="136"/>
      <c r="C47" s="138"/>
      <c r="D47" s="167"/>
      <c r="E47" s="142"/>
      <c r="F47" s="143" t="s">
        <v>95</v>
      </c>
      <c r="G47" s="14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 t="s">
        <v>50</v>
      </c>
      <c r="BC47" s="27"/>
      <c r="BD47" s="28">
        <f t="shared" si="1"/>
        <v>0</v>
      </c>
      <c r="BE47" s="145"/>
      <c r="BF47" s="29" t="str">
        <f t="shared" si="2"/>
        <v xml:space="preserve"> Sin Iniciar</v>
      </c>
      <c r="BG47" s="160"/>
      <c r="BH47" s="31"/>
      <c r="BI47" s="163"/>
      <c r="BJ47" s="169"/>
      <c r="BK47" s="34"/>
      <c r="BL47" s="148" t="s">
        <v>68</v>
      </c>
      <c r="BM47" s="148"/>
      <c r="BN47" s="148"/>
    </row>
    <row r="48" spans="1:66" ht="22.5" customHeight="1" x14ac:dyDescent="0.2">
      <c r="A48" s="134"/>
      <c r="B48" s="136"/>
      <c r="C48" s="138"/>
      <c r="D48" s="167"/>
      <c r="E48" s="142"/>
      <c r="F48" s="143" t="s">
        <v>93</v>
      </c>
      <c r="G48" s="143"/>
      <c r="H48" s="26"/>
      <c r="I48" s="26"/>
      <c r="J48" s="26"/>
      <c r="K48" s="26"/>
      <c r="L48" s="26"/>
      <c r="M48" s="26"/>
      <c r="N48" s="26"/>
      <c r="O48" s="26" t="s">
        <v>53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8">
        <f t="shared" si="1"/>
        <v>0</v>
      </c>
      <c r="BE48" s="145"/>
      <c r="BF48" s="29" t="str">
        <f t="shared" si="2"/>
        <v xml:space="preserve"> Sin Iniciar</v>
      </c>
      <c r="BG48" s="160"/>
      <c r="BH48" s="31"/>
      <c r="BI48" s="163"/>
      <c r="BJ48" s="169"/>
      <c r="BK48" s="34"/>
      <c r="BL48" s="148" t="s">
        <v>68</v>
      </c>
      <c r="BM48" s="148"/>
      <c r="BN48" s="148"/>
    </row>
    <row r="49" spans="1:66" ht="21.75" customHeight="1" x14ac:dyDescent="0.2">
      <c r="A49" s="134"/>
      <c r="B49" s="136"/>
      <c r="C49" s="138"/>
      <c r="D49" s="167"/>
      <c r="E49" s="142"/>
      <c r="F49" s="143" t="s">
        <v>94</v>
      </c>
      <c r="G49" s="143"/>
      <c r="H49" s="26"/>
      <c r="I49" s="26"/>
      <c r="J49" s="26"/>
      <c r="K49" s="26"/>
      <c r="L49" s="26"/>
      <c r="M49" s="26"/>
      <c r="N49" s="26"/>
      <c r="O49" s="26" t="s">
        <v>53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8">
        <f t="shared" si="1"/>
        <v>0</v>
      </c>
      <c r="BE49" s="145"/>
      <c r="BF49" s="29" t="str">
        <f t="shared" si="2"/>
        <v xml:space="preserve"> Sin Iniciar</v>
      </c>
      <c r="BG49" s="160"/>
      <c r="BH49" s="31"/>
      <c r="BI49" s="163"/>
      <c r="BJ49" s="169"/>
      <c r="BK49" s="34"/>
      <c r="BL49" s="148" t="s">
        <v>68</v>
      </c>
      <c r="BM49" s="148"/>
      <c r="BN49" s="148"/>
    </row>
    <row r="50" spans="1:66" ht="19.5" customHeight="1" x14ac:dyDescent="0.2">
      <c r="A50" s="134"/>
      <c r="B50" s="136"/>
      <c r="C50" s="138"/>
      <c r="D50" s="167"/>
      <c r="E50" s="142"/>
      <c r="F50" s="143" t="s">
        <v>269</v>
      </c>
      <c r="G50" s="14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 t="s">
        <v>50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7"/>
      <c r="AG50" s="27" t="s">
        <v>50</v>
      </c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8">
        <f t="shared" si="1"/>
        <v>0</v>
      </c>
      <c r="BE50" s="145"/>
      <c r="BF50" s="29" t="str">
        <f t="shared" si="2"/>
        <v xml:space="preserve"> Sin Iniciar</v>
      </c>
      <c r="BG50" s="160"/>
      <c r="BH50" s="31"/>
      <c r="BI50" s="163"/>
      <c r="BJ50" s="170"/>
      <c r="BK50" s="34"/>
      <c r="BL50" s="148" t="s">
        <v>68</v>
      </c>
      <c r="BM50" s="148"/>
      <c r="BN50" s="148"/>
    </row>
    <row r="51" spans="1:66" ht="57.75" customHeight="1" x14ac:dyDescent="0.2">
      <c r="A51" s="134"/>
      <c r="B51" s="136"/>
      <c r="C51" s="138"/>
      <c r="D51" s="167"/>
      <c r="E51" s="142"/>
      <c r="F51" s="149" t="s">
        <v>87</v>
      </c>
      <c r="G51" s="38" t="s">
        <v>270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 t="s">
        <v>50</v>
      </c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8">
        <f t="shared" si="1"/>
        <v>0</v>
      </c>
      <c r="BE51" s="145"/>
      <c r="BF51" s="29" t="str">
        <f t="shared" si="2"/>
        <v xml:space="preserve"> Sin Iniciar</v>
      </c>
      <c r="BG51" s="160"/>
      <c r="BH51" s="31"/>
      <c r="BI51" s="163"/>
      <c r="BJ51" s="172" t="s">
        <v>257</v>
      </c>
      <c r="BK51" s="70" t="s">
        <v>271</v>
      </c>
      <c r="BL51" s="148" t="s">
        <v>68</v>
      </c>
      <c r="BM51" s="148"/>
      <c r="BN51" s="148"/>
    </row>
    <row r="52" spans="1:66" ht="21.75" customHeight="1" x14ac:dyDescent="0.2">
      <c r="A52" s="134"/>
      <c r="B52" s="136"/>
      <c r="C52" s="138"/>
      <c r="D52" s="167"/>
      <c r="E52" s="142"/>
      <c r="F52" s="149"/>
      <c r="G52" s="36" t="s">
        <v>96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 t="s">
        <v>50</v>
      </c>
      <c r="AC52" s="26"/>
      <c r="AD52" s="26"/>
      <c r="AE52" s="26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8">
        <f t="shared" si="1"/>
        <v>0</v>
      </c>
      <c r="BE52" s="41"/>
      <c r="BF52" s="29" t="str">
        <f t="shared" si="2"/>
        <v xml:space="preserve"> Sin Iniciar</v>
      </c>
      <c r="BG52" s="160"/>
      <c r="BH52" s="31"/>
      <c r="BI52" s="163"/>
      <c r="BJ52" s="173"/>
      <c r="BK52" s="34"/>
      <c r="BL52" s="148" t="s">
        <v>68</v>
      </c>
      <c r="BM52" s="148"/>
      <c r="BN52" s="148"/>
    </row>
    <row r="53" spans="1:66" ht="21.75" customHeight="1" x14ac:dyDescent="0.2">
      <c r="A53" s="134"/>
      <c r="B53" s="136"/>
      <c r="C53" s="138"/>
      <c r="D53" s="167"/>
      <c r="E53" s="142"/>
      <c r="F53" s="149"/>
      <c r="G53" s="38" t="s">
        <v>272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  <c r="AG53" s="27"/>
      <c r="AH53" s="27"/>
      <c r="AI53" s="27"/>
      <c r="AJ53" s="27"/>
      <c r="AK53" s="27" t="s">
        <v>50</v>
      </c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8">
        <f t="shared" si="1"/>
        <v>0</v>
      </c>
      <c r="BE53" s="41"/>
      <c r="BF53" s="29" t="str">
        <f t="shared" si="2"/>
        <v xml:space="preserve"> Sin Iniciar</v>
      </c>
      <c r="BG53" s="160"/>
      <c r="BH53" s="31"/>
      <c r="BI53" s="163"/>
      <c r="BJ53" s="173"/>
      <c r="BK53" s="34"/>
      <c r="BL53" s="148" t="s">
        <v>68</v>
      </c>
      <c r="BM53" s="148"/>
      <c r="BN53" s="148"/>
    </row>
    <row r="54" spans="1:66" ht="21.75" customHeight="1" x14ac:dyDescent="0.2">
      <c r="A54" s="134"/>
      <c r="B54" s="136"/>
      <c r="C54" s="138"/>
      <c r="D54" s="167"/>
      <c r="E54" s="142"/>
      <c r="F54" s="149"/>
      <c r="G54" s="38" t="s">
        <v>273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 t="s">
        <v>50</v>
      </c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8">
        <f t="shared" si="1"/>
        <v>0</v>
      </c>
      <c r="BE54" s="41"/>
      <c r="BF54" s="29" t="str">
        <f t="shared" si="2"/>
        <v xml:space="preserve"> Sin Iniciar</v>
      </c>
      <c r="BG54" s="160"/>
      <c r="BH54" s="31"/>
      <c r="BI54" s="163"/>
      <c r="BJ54" s="173"/>
      <c r="BK54" s="34"/>
      <c r="BL54" s="148" t="s">
        <v>68</v>
      </c>
      <c r="BM54" s="148"/>
      <c r="BN54" s="148"/>
    </row>
    <row r="55" spans="1:66" ht="33" customHeight="1" x14ac:dyDescent="0.2">
      <c r="A55" s="134"/>
      <c r="B55" s="136"/>
      <c r="C55" s="138"/>
      <c r="D55" s="167"/>
      <c r="E55" s="142"/>
      <c r="F55" s="149"/>
      <c r="G55" s="38" t="s">
        <v>274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 t="s">
        <v>50</v>
      </c>
      <c r="BA55" s="27"/>
      <c r="BB55" s="27"/>
      <c r="BC55" s="27"/>
      <c r="BD55" s="28">
        <f t="shared" si="1"/>
        <v>0</v>
      </c>
      <c r="BE55" s="41"/>
      <c r="BF55" s="29" t="str">
        <f t="shared" si="2"/>
        <v xml:space="preserve"> Sin Iniciar</v>
      </c>
      <c r="BG55" s="160"/>
      <c r="BH55" s="31"/>
      <c r="BI55" s="163"/>
      <c r="BJ55" s="173"/>
      <c r="BK55" s="34"/>
      <c r="BL55" s="148" t="s">
        <v>68</v>
      </c>
      <c r="BM55" s="148"/>
      <c r="BN55" s="148"/>
    </row>
    <row r="56" spans="1:66" ht="21.75" customHeight="1" x14ac:dyDescent="0.2">
      <c r="A56" s="134"/>
      <c r="B56" s="136"/>
      <c r="C56" s="138"/>
      <c r="D56" s="167"/>
      <c r="E56" s="142"/>
      <c r="F56" s="149"/>
      <c r="G56" s="38" t="s">
        <v>275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 t="s">
        <v>50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8">
        <f t="shared" si="1"/>
        <v>0</v>
      </c>
      <c r="BE56" s="41"/>
      <c r="BF56" s="29" t="str">
        <f t="shared" si="2"/>
        <v xml:space="preserve"> Sin Iniciar</v>
      </c>
      <c r="BG56" s="161"/>
      <c r="BH56" s="31"/>
      <c r="BI56" s="164"/>
      <c r="BJ56" s="174"/>
      <c r="BK56" s="34"/>
      <c r="BL56" s="148" t="s">
        <v>68</v>
      </c>
      <c r="BM56" s="148"/>
      <c r="BN56" s="148"/>
    </row>
    <row r="57" spans="1:66" ht="40.5" customHeight="1" x14ac:dyDescent="0.2">
      <c r="A57" s="134"/>
      <c r="B57" s="175" t="s">
        <v>97</v>
      </c>
      <c r="C57" s="175" t="s">
        <v>98</v>
      </c>
      <c r="D57" s="176" t="s">
        <v>99</v>
      </c>
      <c r="E57" s="142" t="s">
        <v>276</v>
      </c>
      <c r="F57" s="143" t="s">
        <v>100</v>
      </c>
      <c r="G57" s="143"/>
      <c r="H57" s="26"/>
      <c r="I57" s="26"/>
      <c r="J57" s="26" t="s">
        <v>50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8">
        <f t="shared" si="1"/>
        <v>0</v>
      </c>
      <c r="BE57" s="41"/>
      <c r="BF57" s="29" t="str">
        <f t="shared" si="2"/>
        <v xml:space="preserve"> Sin Iniciar</v>
      </c>
      <c r="BG57" s="179">
        <v>0</v>
      </c>
      <c r="BH57" s="31"/>
      <c r="BI57" s="183">
        <f>BG57-(BH57+BH58+BH59+BH60+BH61+BH62+BH63+BH64+BH65+BH66+BH67+BH68)</f>
        <v>0</v>
      </c>
      <c r="BJ57" s="172" t="s">
        <v>257</v>
      </c>
      <c r="BK57" s="34"/>
      <c r="BL57" s="148" t="s">
        <v>68</v>
      </c>
      <c r="BM57" s="148"/>
      <c r="BN57" s="148"/>
    </row>
    <row r="58" spans="1:66" ht="21.75" customHeight="1" x14ac:dyDescent="0.2">
      <c r="A58" s="134"/>
      <c r="B58" s="175"/>
      <c r="C58" s="175"/>
      <c r="D58" s="177"/>
      <c r="E58" s="142"/>
      <c r="F58" s="143" t="s">
        <v>101</v>
      </c>
      <c r="G58" s="143"/>
      <c r="H58" s="26"/>
      <c r="I58" s="26"/>
      <c r="J58" s="26"/>
      <c r="K58" s="26"/>
      <c r="L58" s="26"/>
      <c r="M58" s="26"/>
      <c r="N58" s="26"/>
      <c r="O58" s="26" t="s">
        <v>53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8">
        <f t="shared" si="1"/>
        <v>0</v>
      </c>
      <c r="BE58" s="41"/>
      <c r="BF58" s="29" t="str">
        <f t="shared" si="2"/>
        <v xml:space="preserve"> Sin Iniciar</v>
      </c>
      <c r="BG58" s="180"/>
      <c r="BH58" s="31"/>
      <c r="BI58" s="184"/>
      <c r="BJ58" s="173"/>
      <c r="BK58" s="34"/>
      <c r="BL58" s="148" t="s">
        <v>68</v>
      </c>
      <c r="BM58" s="148"/>
      <c r="BN58" s="148"/>
    </row>
    <row r="59" spans="1:66" ht="21.75" customHeight="1" x14ac:dyDescent="0.2">
      <c r="A59" s="134"/>
      <c r="B59" s="175"/>
      <c r="C59" s="175"/>
      <c r="D59" s="177"/>
      <c r="E59" s="142"/>
      <c r="F59" s="143" t="s">
        <v>102</v>
      </c>
      <c r="G59" s="143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 t="s">
        <v>53</v>
      </c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8">
        <f t="shared" si="1"/>
        <v>0</v>
      </c>
      <c r="BE59" s="41"/>
      <c r="BF59" s="29" t="str">
        <f t="shared" si="2"/>
        <v xml:space="preserve"> Sin Iniciar</v>
      </c>
      <c r="BG59" s="180"/>
      <c r="BH59" s="31"/>
      <c r="BI59" s="184"/>
      <c r="BJ59" s="173"/>
      <c r="BK59" s="34"/>
      <c r="BL59" s="148" t="s">
        <v>68</v>
      </c>
      <c r="BM59" s="148"/>
      <c r="BN59" s="148"/>
    </row>
    <row r="60" spans="1:66" ht="21.75" customHeight="1" x14ac:dyDescent="0.2">
      <c r="A60" s="134"/>
      <c r="B60" s="175"/>
      <c r="C60" s="175"/>
      <c r="D60" s="177"/>
      <c r="E60" s="142"/>
      <c r="F60" s="143" t="s">
        <v>103</v>
      </c>
      <c r="G60" s="143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 t="s">
        <v>53</v>
      </c>
      <c r="X60" s="26"/>
      <c r="Y60" s="26"/>
      <c r="Z60" s="26"/>
      <c r="AA60" s="26"/>
      <c r="AB60" s="26"/>
      <c r="AC60" s="26"/>
      <c r="AD60" s="26"/>
      <c r="AE60" s="26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8">
        <f t="shared" si="1"/>
        <v>0</v>
      </c>
      <c r="BE60" s="41"/>
      <c r="BF60" s="29" t="str">
        <f t="shared" si="2"/>
        <v xml:space="preserve"> Sin Iniciar</v>
      </c>
      <c r="BG60" s="180"/>
      <c r="BH60" s="31"/>
      <c r="BI60" s="184"/>
      <c r="BJ60" s="173"/>
      <c r="BK60" s="34"/>
      <c r="BL60" s="148" t="s">
        <v>68</v>
      </c>
      <c r="BM60" s="148"/>
      <c r="BN60" s="148"/>
    </row>
    <row r="61" spans="1:66" ht="21.75" customHeight="1" x14ac:dyDescent="0.2">
      <c r="A61" s="134"/>
      <c r="B61" s="175"/>
      <c r="C61" s="175"/>
      <c r="D61" s="177"/>
      <c r="E61" s="142"/>
      <c r="F61" s="151" t="s">
        <v>104</v>
      </c>
      <c r="G61" s="152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 t="s">
        <v>53</v>
      </c>
      <c r="AB61" s="26"/>
      <c r="AC61" s="26"/>
      <c r="AD61" s="26"/>
      <c r="AE61" s="26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8">
        <f t="shared" si="1"/>
        <v>0</v>
      </c>
      <c r="BE61" s="41"/>
      <c r="BF61" s="29" t="str">
        <f t="shared" si="2"/>
        <v xml:space="preserve"> Sin Iniciar</v>
      </c>
      <c r="BG61" s="180"/>
      <c r="BH61" s="31"/>
      <c r="BI61" s="184"/>
      <c r="BJ61" s="173"/>
      <c r="BK61" s="34"/>
      <c r="BL61" s="148" t="s">
        <v>68</v>
      </c>
      <c r="BM61" s="148"/>
      <c r="BN61" s="148"/>
    </row>
    <row r="62" spans="1:66" ht="21.75" customHeight="1" x14ac:dyDescent="0.2">
      <c r="A62" s="134"/>
      <c r="B62" s="175"/>
      <c r="C62" s="175"/>
      <c r="D62" s="177"/>
      <c r="E62" s="142"/>
      <c r="F62" s="143" t="s">
        <v>105</v>
      </c>
      <c r="G62" s="143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 t="s">
        <v>53</v>
      </c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8">
        <f t="shared" si="1"/>
        <v>0</v>
      </c>
      <c r="BE62" s="41"/>
      <c r="BF62" s="29" t="str">
        <f t="shared" si="2"/>
        <v xml:space="preserve"> Sin Iniciar</v>
      </c>
      <c r="BG62" s="180"/>
      <c r="BH62" s="31"/>
      <c r="BI62" s="184"/>
      <c r="BJ62" s="173"/>
      <c r="BK62" s="34"/>
      <c r="BL62" s="148" t="s">
        <v>68</v>
      </c>
      <c r="BM62" s="148"/>
      <c r="BN62" s="148"/>
    </row>
    <row r="63" spans="1:66" ht="21.75" customHeight="1" x14ac:dyDescent="0.2">
      <c r="A63" s="134"/>
      <c r="B63" s="175"/>
      <c r="C63" s="175"/>
      <c r="D63" s="177"/>
      <c r="E63" s="142"/>
      <c r="F63" s="143" t="s">
        <v>106</v>
      </c>
      <c r="G63" s="143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7"/>
      <c r="AG63" s="27"/>
      <c r="AH63" s="27"/>
      <c r="AI63" s="27" t="s">
        <v>53</v>
      </c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8">
        <f t="shared" si="1"/>
        <v>0</v>
      </c>
      <c r="BE63" s="41"/>
      <c r="BF63" s="29" t="str">
        <f t="shared" si="2"/>
        <v xml:space="preserve"> Sin Iniciar</v>
      </c>
      <c r="BG63" s="180"/>
      <c r="BH63" s="31"/>
      <c r="BI63" s="184"/>
      <c r="BJ63" s="173"/>
      <c r="BK63" s="34"/>
      <c r="BL63" s="148" t="s">
        <v>68</v>
      </c>
      <c r="BM63" s="148"/>
      <c r="BN63" s="148"/>
    </row>
    <row r="64" spans="1:66" ht="21.75" customHeight="1" x14ac:dyDescent="0.2">
      <c r="A64" s="134"/>
      <c r="B64" s="175"/>
      <c r="C64" s="175"/>
      <c r="D64" s="177"/>
      <c r="E64" s="142"/>
      <c r="F64" s="143" t="s">
        <v>107</v>
      </c>
      <c r="G64" s="143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7"/>
      <c r="AG64" s="27"/>
      <c r="AH64" s="27"/>
      <c r="AI64" s="27"/>
      <c r="AJ64" s="27"/>
      <c r="AK64" s="27"/>
      <c r="AL64" s="27"/>
      <c r="AM64" s="27" t="s">
        <v>53</v>
      </c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8">
        <f t="shared" si="1"/>
        <v>0</v>
      </c>
      <c r="BE64" s="41"/>
      <c r="BF64" s="29" t="str">
        <f t="shared" si="2"/>
        <v xml:space="preserve"> Sin Iniciar</v>
      </c>
      <c r="BG64" s="180"/>
      <c r="BH64" s="31"/>
      <c r="BI64" s="184"/>
      <c r="BJ64" s="173"/>
      <c r="BK64" s="34"/>
      <c r="BL64" s="148" t="s">
        <v>68</v>
      </c>
      <c r="BM64" s="148"/>
      <c r="BN64" s="148"/>
    </row>
    <row r="65" spans="1:66" ht="21.75" customHeight="1" x14ac:dyDescent="0.2">
      <c r="A65" s="134"/>
      <c r="B65" s="175"/>
      <c r="C65" s="175"/>
      <c r="D65" s="177"/>
      <c r="E65" s="142"/>
      <c r="F65" s="143" t="s">
        <v>108</v>
      </c>
      <c r="G65" s="143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 t="s">
        <v>53</v>
      </c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8">
        <f t="shared" si="1"/>
        <v>0</v>
      </c>
      <c r="BE65" s="41"/>
      <c r="BF65" s="29" t="str">
        <f t="shared" si="2"/>
        <v xml:space="preserve"> Sin Iniciar</v>
      </c>
      <c r="BG65" s="180"/>
      <c r="BH65" s="31"/>
      <c r="BI65" s="184"/>
      <c r="BJ65" s="173"/>
      <c r="BK65" s="34"/>
      <c r="BL65" s="148" t="s">
        <v>68</v>
      </c>
      <c r="BM65" s="148"/>
      <c r="BN65" s="148"/>
    </row>
    <row r="66" spans="1:66" ht="21.75" customHeight="1" x14ac:dyDescent="0.2">
      <c r="A66" s="134"/>
      <c r="B66" s="175"/>
      <c r="C66" s="175"/>
      <c r="D66" s="177"/>
      <c r="E66" s="142"/>
      <c r="F66" s="143" t="s">
        <v>109</v>
      </c>
      <c r="G66" s="143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 t="s">
        <v>53</v>
      </c>
      <c r="AV66" s="27"/>
      <c r="AW66" s="27"/>
      <c r="AX66" s="27"/>
      <c r="AY66" s="27"/>
      <c r="AZ66" s="27"/>
      <c r="BA66" s="27"/>
      <c r="BB66" s="27"/>
      <c r="BC66" s="27"/>
      <c r="BD66" s="28">
        <f t="shared" si="1"/>
        <v>0</v>
      </c>
      <c r="BE66" s="41"/>
      <c r="BF66" s="29" t="str">
        <f t="shared" si="2"/>
        <v xml:space="preserve"> Sin Iniciar</v>
      </c>
      <c r="BG66" s="180"/>
      <c r="BH66" s="31"/>
      <c r="BI66" s="184"/>
      <c r="BJ66" s="173"/>
      <c r="BK66" s="34"/>
      <c r="BL66" s="148" t="s">
        <v>68</v>
      </c>
      <c r="BM66" s="148"/>
      <c r="BN66" s="148"/>
    </row>
    <row r="67" spans="1:66" ht="21.75" customHeight="1" x14ac:dyDescent="0.2">
      <c r="A67" s="134"/>
      <c r="B67" s="175"/>
      <c r="C67" s="175"/>
      <c r="D67" s="177"/>
      <c r="E67" s="142"/>
      <c r="F67" s="151" t="s">
        <v>110</v>
      </c>
      <c r="G67" s="152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 t="s">
        <v>53</v>
      </c>
      <c r="AZ67" s="27"/>
      <c r="BA67" s="27"/>
      <c r="BB67" s="27"/>
      <c r="BC67" s="27"/>
      <c r="BD67" s="28">
        <f t="shared" si="1"/>
        <v>0</v>
      </c>
      <c r="BE67" s="41"/>
      <c r="BF67" s="29" t="str">
        <f t="shared" si="2"/>
        <v xml:space="preserve"> Sin Iniciar</v>
      </c>
      <c r="BG67" s="180"/>
      <c r="BH67" s="31"/>
      <c r="BI67" s="184"/>
      <c r="BJ67" s="173"/>
      <c r="BK67" s="34"/>
      <c r="BL67" s="148" t="s">
        <v>68</v>
      </c>
      <c r="BM67" s="148"/>
      <c r="BN67" s="148"/>
    </row>
    <row r="68" spans="1:66" ht="21.75" customHeight="1" x14ac:dyDescent="0.2">
      <c r="A68" s="134"/>
      <c r="B68" s="175"/>
      <c r="C68" s="175"/>
      <c r="D68" s="177"/>
      <c r="E68" s="142"/>
      <c r="F68" s="143" t="s">
        <v>111</v>
      </c>
      <c r="G68" s="14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 t="s">
        <v>53</v>
      </c>
      <c r="BC68" s="27"/>
      <c r="BD68" s="28">
        <f t="shared" si="1"/>
        <v>0</v>
      </c>
      <c r="BE68" s="41"/>
      <c r="BF68" s="29" t="str">
        <f t="shared" si="2"/>
        <v xml:space="preserve"> Sin Iniciar</v>
      </c>
      <c r="BG68" s="181"/>
      <c r="BH68" s="31"/>
      <c r="BI68" s="185"/>
      <c r="BJ68" s="174"/>
      <c r="BK68" s="34"/>
      <c r="BL68" s="148" t="s">
        <v>68</v>
      </c>
      <c r="BM68" s="148"/>
      <c r="BN68" s="148"/>
    </row>
    <row r="69" spans="1:66" ht="30" customHeight="1" x14ac:dyDescent="0.2">
      <c r="A69" s="134"/>
      <c r="B69" s="182" t="s">
        <v>112</v>
      </c>
      <c r="C69" s="182" t="s">
        <v>113</v>
      </c>
      <c r="D69" s="177"/>
      <c r="E69" s="42" t="s">
        <v>114</v>
      </c>
      <c r="F69" s="143" t="s">
        <v>115</v>
      </c>
      <c r="G69" s="14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 t="s">
        <v>50</v>
      </c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8">
        <f t="shared" si="1"/>
        <v>0</v>
      </c>
      <c r="BE69" s="43">
        <f>(COUNTIF(H69:BC69,"C"))/((COUNTIF(H69:BC69,"C")+COUNTIF(H69:BC69,"P")+COUNTIF(H69:BC69,"R")))</f>
        <v>0</v>
      </c>
      <c r="BF69" s="29" t="str">
        <f t="shared" si="2"/>
        <v xml:space="preserve"> Sin Iniciar</v>
      </c>
      <c r="BG69" s="30">
        <v>0</v>
      </c>
      <c r="BH69" s="31"/>
      <c r="BI69" s="32">
        <f t="shared" si="0"/>
        <v>0</v>
      </c>
      <c r="BJ69" s="37" t="s">
        <v>277</v>
      </c>
      <c r="BK69" s="34"/>
      <c r="BL69" s="148" t="s">
        <v>68</v>
      </c>
      <c r="BM69" s="148"/>
      <c r="BN69" s="148"/>
    </row>
    <row r="70" spans="1:66" ht="25.5" customHeight="1" x14ac:dyDescent="0.2">
      <c r="A70" s="134"/>
      <c r="B70" s="182"/>
      <c r="C70" s="182"/>
      <c r="D70" s="177"/>
      <c r="E70" s="142" t="s">
        <v>116</v>
      </c>
      <c r="F70" s="149" t="s">
        <v>117</v>
      </c>
      <c r="G70" s="36" t="s">
        <v>118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 t="s">
        <v>50</v>
      </c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 t="s">
        <v>50</v>
      </c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8">
        <f t="shared" si="1"/>
        <v>0</v>
      </c>
      <c r="BE70" s="145"/>
      <c r="BF70" s="29" t="str">
        <f t="shared" si="2"/>
        <v xml:space="preserve"> Sin Iniciar</v>
      </c>
      <c r="BG70" s="159">
        <v>0</v>
      </c>
      <c r="BH70" s="31"/>
      <c r="BI70" s="162">
        <f>BG70-(BH70+BH71+BH72+BH73+BH74+BH75+BH76+BH77+BH78+BH79+BH80)</f>
        <v>0</v>
      </c>
      <c r="BJ70" s="172" t="s">
        <v>278</v>
      </c>
      <c r="BK70" s="34"/>
      <c r="BL70" s="148" t="s">
        <v>68</v>
      </c>
      <c r="BM70" s="148"/>
      <c r="BN70" s="148"/>
    </row>
    <row r="71" spans="1:66" ht="50.25" customHeight="1" x14ac:dyDescent="0.2">
      <c r="A71" s="134"/>
      <c r="B71" s="182"/>
      <c r="C71" s="182"/>
      <c r="D71" s="177"/>
      <c r="E71" s="142"/>
      <c r="F71" s="149"/>
      <c r="G71" s="44" t="s">
        <v>119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 t="s">
        <v>50</v>
      </c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 t="s">
        <v>50</v>
      </c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8">
        <f t="shared" si="1"/>
        <v>0</v>
      </c>
      <c r="BE71" s="145"/>
      <c r="BF71" s="29" t="str">
        <f t="shared" si="2"/>
        <v xml:space="preserve"> Sin Iniciar</v>
      </c>
      <c r="BG71" s="160"/>
      <c r="BH71" s="31"/>
      <c r="BI71" s="163"/>
      <c r="BJ71" s="173"/>
      <c r="BK71" s="34"/>
      <c r="BL71" s="148" t="s">
        <v>68</v>
      </c>
      <c r="BM71" s="148"/>
      <c r="BN71" s="148"/>
    </row>
    <row r="72" spans="1:66" ht="25.5" customHeight="1" x14ac:dyDescent="0.2">
      <c r="A72" s="134"/>
      <c r="B72" s="182"/>
      <c r="C72" s="182"/>
      <c r="D72" s="177"/>
      <c r="E72" s="142"/>
      <c r="F72" s="149"/>
      <c r="G72" s="36" t="s">
        <v>120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 t="s">
        <v>50</v>
      </c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 t="s">
        <v>50</v>
      </c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8">
        <f t="shared" si="1"/>
        <v>0</v>
      </c>
      <c r="BE72" s="145"/>
      <c r="BF72" s="29" t="str">
        <f t="shared" si="2"/>
        <v xml:space="preserve"> Sin Iniciar</v>
      </c>
      <c r="BG72" s="160"/>
      <c r="BH72" s="31"/>
      <c r="BI72" s="163"/>
      <c r="BJ72" s="173"/>
      <c r="BK72" s="34"/>
      <c r="BL72" s="148" t="s">
        <v>68</v>
      </c>
      <c r="BM72" s="148"/>
      <c r="BN72" s="148"/>
    </row>
    <row r="73" spans="1:66" ht="25.5" customHeight="1" x14ac:dyDescent="0.2">
      <c r="A73" s="134"/>
      <c r="B73" s="182"/>
      <c r="C73" s="182"/>
      <c r="D73" s="177"/>
      <c r="E73" s="142"/>
      <c r="F73" s="149"/>
      <c r="G73" s="36" t="s">
        <v>121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 t="s">
        <v>50</v>
      </c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 t="s">
        <v>50</v>
      </c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8">
        <f t="shared" si="1"/>
        <v>0</v>
      </c>
      <c r="BE73" s="145"/>
      <c r="BF73" s="29" t="str">
        <f t="shared" si="2"/>
        <v xml:space="preserve"> Sin Iniciar</v>
      </c>
      <c r="BG73" s="160"/>
      <c r="BH73" s="31"/>
      <c r="BI73" s="163"/>
      <c r="BJ73" s="173"/>
      <c r="BK73" s="34"/>
      <c r="BL73" s="148" t="s">
        <v>68</v>
      </c>
      <c r="BM73" s="148"/>
      <c r="BN73" s="148"/>
    </row>
    <row r="74" spans="1:66" ht="25.5" customHeight="1" x14ac:dyDescent="0.2">
      <c r="A74" s="134"/>
      <c r="B74" s="182"/>
      <c r="C74" s="182"/>
      <c r="D74" s="177"/>
      <c r="E74" s="142"/>
      <c r="F74" s="149"/>
      <c r="G74" s="36" t="s">
        <v>122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 t="s">
        <v>50</v>
      </c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 t="s">
        <v>50</v>
      </c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8">
        <f t="shared" si="1"/>
        <v>0</v>
      </c>
      <c r="BE74" s="145"/>
      <c r="BF74" s="29" t="str">
        <f t="shared" si="2"/>
        <v xml:space="preserve"> Sin Iniciar</v>
      </c>
      <c r="BG74" s="160"/>
      <c r="BH74" s="31"/>
      <c r="BI74" s="163"/>
      <c r="BJ74" s="173"/>
      <c r="BK74" s="34"/>
      <c r="BL74" s="148" t="s">
        <v>68</v>
      </c>
      <c r="BM74" s="148"/>
      <c r="BN74" s="148"/>
    </row>
    <row r="75" spans="1:66" ht="25.5" customHeight="1" x14ac:dyDescent="0.2">
      <c r="A75" s="134"/>
      <c r="B75" s="182"/>
      <c r="C75" s="182"/>
      <c r="D75" s="177"/>
      <c r="E75" s="142"/>
      <c r="F75" s="149"/>
      <c r="G75" s="36" t="s">
        <v>123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 t="s">
        <v>50</v>
      </c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 t="s">
        <v>50</v>
      </c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8">
        <f t="shared" si="1"/>
        <v>0</v>
      </c>
      <c r="BE75" s="145"/>
      <c r="BF75" s="29" t="str">
        <f t="shared" si="2"/>
        <v xml:space="preserve"> Sin Iniciar</v>
      </c>
      <c r="BG75" s="160"/>
      <c r="BH75" s="31"/>
      <c r="BI75" s="163"/>
      <c r="BJ75" s="173"/>
      <c r="BK75" s="34"/>
      <c r="BL75" s="148" t="s">
        <v>68</v>
      </c>
      <c r="BM75" s="148"/>
      <c r="BN75" s="148"/>
    </row>
    <row r="76" spans="1:66" ht="25.5" customHeight="1" x14ac:dyDescent="0.2">
      <c r="A76" s="134"/>
      <c r="B76" s="182"/>
      <c r="C76" s="182"/>
      <c r="D76" s="177"/>
      <c r="E76" s="142"/>
      <c r="F76" s="149"/>
      <c r="G76" s="36" t="s">
        <v>124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 t="s">
        <v>50</v>
      </c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 t="s">
        <v>50</v>
      </c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8">
        <f t="shared" si="1"/>
        <v>0</v>
      </c>
      <c r="BE76" s="145"/>
      <c r="BF76" s="29" t="str">
        <f t="shared" si="2"/>
        <v xml:space="preserve"> Sin Iniciar</v>
      </c>
      <c r="BG76" s="160"/>
      <c r="BH76" s="31"/>
      <c r="BI76" s="163"/>
      <c r="BJ76" s="173"/>
      <c r="BK76" s="34"/>
      <c r="BL76" s="148" t="s">
        <v>68</v>
      </c>
      <c r="BM76" s="148"/>
      <c r="BN76" s="148"/>
    </row>
    <row r="77" spans="1:66" ht="25.5" customHeight="1" x14ac:dyDescent="0.2">
      <c r="A77" s="134"/>
      <c r="B77" s="182"/>
      <c r="C77" s="182"/>
      <c r="D77" s="177"/>
      <c r="E77" s="142"/>
      <c r="F77" s="143" t="s">
        <v>125</v>
      </c>
      <c r="G77" s="143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 t="s">
        <v>53</v>
      </c>
      <c r="X77" s="26"/>
      <c r="Y77" s="26"/>
      <c r="Z77" s="26"/>
      <c r="AA77" s="26"/>
      <c r="AB77" s="26"/>
      <c r="AC77" s="26"/>
      <c r="AD77" s="26"/>
      <c r="AE77" s="26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 t="s">
        <v>50</v>
      </c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8">
        <f t="shared" si="1"/>
        <v>0</v>
      </c>
      <c r="BE77" s="145"/>
      <c r="BF77" s="29" t="str">
        <f t="shared" si="2"/>
        <v xml:space="preserve"> Sin Iniciar</v>
      </c>
      <c r="BG77" s="160"/>
      <c r="BH77" s="31"/>
      <c r="BI77" s="163"/>
      <c r="BJ77" s="173"/>
      <c r="BK77" s="34"/>
      <c r="BL77" s="148" t="s">
        <v>68</v>
      </c>
      <c r="BM77" s="148"/>
      <c r="BN77" s="148"/>
    </row>
    <row r="78" spans="1:66" ht="25.5" customHeight="1" x14ac:dyDescent="0.2">
      <c r="A78" s="134"/>
      <c r="B78" s="182"/>
      <c r="C78" s="182"/>
      <c r="D78" s="177"/>
      <c r="E78" s="142"/>
      <c r="F78" s="143" t="s">
        <v>126</v>
      </c>
      <c r="G78" s="143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 t="s">
        <v>50</v>
      </c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 t="s">
        <v>50</v>
      </c>
      <c r="AU78" s="27"/>
      <c r="AV78" s="27"/>
      <c r="AW78" s="27"/>
      <c r="AX78" s="27"/>
      <c r="AY78" s="27"/>
      <c r="AZ78" s="27"/>
      <c r="BA78" s="27"/>
      <c r="BB78" s="27"/>
      <c r="BC78" s="27"/>
      <c r="BD78" s="28">
        <f t="shared" ref="BD78:BD168" si="3">(COUNTIF(H78:BC78,"C"))/((COUNTIF(H78:BC78,"C")+COUNTIF(H78:BC78,"P")+COUNTIF(H78:BC78,"R")))</f>
        <v>0</v>
      </c>
      <c r="BE78" s="145"/>
      <c r="BF78" s="29" t="str">
        <f t="shared" ref="BF78:BF168" si="4">IF(BD78=1,"Ejecutado",IF(BD78=0," Sin Iniciar","En Proceso"))</f>
        <v xml:space="preserve"> Sin Iniciar</v>
      </c>
      <c r="BG78" s="160"/>
      <c r="BH78" s="31"/>
      <c r="BI78" s="163"/>
      <c r="BJ78" s="173"/>
      <c r="BK78" s="34"/>
      <c r="BL78" s="148" t="s">
        <v>68</v>
      </c>
      <c r="BM78" s="148"/>
      <c r="BN78" s="148"/>
    </row>
    <row r="79" spans="1:66" ht="25.5" customHeight="1" x14ac:dyDescent="0.2">
      <c r="A79" s="134"/>
      <c r="B79" s="182"/>
      <c r="C79" s="182"/>
      <c r="D79" s="177"/>
      <c r="E79" s="142"/>
      <c r="F79" s="143" t="s">
        <v>127</v>
      </c>
      <c r="G79" s="143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 t="s">
        <v>53</v>
      </c>
      <c r="Z79" s="26"/>
      <c r="AA79" s="26"/>
      <c r="AB79" s="26"/>
      <c r="AC79" s="26"/>
      <c r="AD79" s="26"/>
      <c r="AE79" s="26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 t="s">
        <v>50</v>
      </c>
      <c r="AW79" s="27"/>
      <c r="AX79" s="27"/>
      <c r="AY79" s="27"/>
      <c r="AZ79" s="27"/>
      <c r="BA79" s="27"/>
      <c r="BB79" s="27"/>
      <c r="BC79" s="27"/>
      <c r="BD79" s="28">
        <f t="shared" si="3"/>
        <v>0</v>
      </c>
      <c r="BE79" s="145"/>
      <c r="BF79" s="29" t="str">
        <f t="shared" si="4"/>
        <v xml:space="preserve"> Sin Iniciar</v>
      </c>
      <c r="BG79" s="160"/>
      <c r="BH79" s="31"/>
      <c r="BI79" s="163"/>
      <c r="BJ79" s="173"/>
      <c r="BK79" s="34"/>
      <c r="BL79" s="148" t="s">
        <v>68</v>
      </c>
      <c r="BM79" s="148"/>
      <c r="BN79" s="148"/>
    </row>
    <row r="80" spans="1:66" ht="25.5" customHeight="1" x14ac:dyDescent="0.2">
      <c r="A80" s="134"/>
      <c r="B80" s="182"/>
      <c r="C80" s="182"/>
      <c r="D80" s="178"/>
      <c r="E80" s="142"/>
      <c r="F80" s="143" t="s">
        <v>128</v>
      </c>
      <c r="G80" s="143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7"/>
      <c r="AG80" s="27"/>
      <c r="AH80" s="27"/>
      <c r="AI80" s="27" t="s">
        <v>53</v>
      </c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 t="s">
        <v>53</v>
      </c>
      <c r="BB80" s="27"/>
      <c r="BC80" s="27"/>
      <c r="BD80" s="28">
        <f t="shared" si="3"/>
        <v>0</v>
      </c>
      <c r="BE80" s="145"/>
      <c r="BF80" s="29" t="str">
        <f t="shared" si="4"/>
        <v xml:space="preserve"> Sin Iniciar</v>
      </c>
      <c r="BG80" s="161"/>
      <c r="BH80" s="31"/>
      <c r="BI80" s="164"/>
      <c r="BJ80" s="174"/>
      <c r="BK80" s="34"/>
      <c r="BL80" s="148" t="s">
        <v>68</v>
      </c>
      <c r="BM80" s="148"/>
      <c r="BN80" s="148"/>
    </row>
    <row r="81" spans="1:66" ht="31.5" customHeight="1" x14ac:dyDescent="0.2">
      <c r="A81" s="134"/>
      <c r="B81" s="45"/>
      <c r="C81" s="46"/>
      <c r="D81" s="189" t="s">
        <v>129</v>
      </c>
      <c r="E81" s="142" t="s">
        <v>130</v>
      </c>
      <c r="F81" s="143" t="s">
        <v>131</v>
      </c>
      <c r="G81" s="143"/>
      <c r="H81" s="26"/>
      <c r="I81" s="26"/>
      <c r="J81" s="26"/>
      <c r="K81" s="26"/>
      <c r="L81" s="26"/>
      <c r="M81" s="26"/>
      <c r="N81" s="26"/>
      <c r="O81" s="26"/>
      <c r="P81" s="26" t="s">
        <v>50</v>
      </c>
      <c r="Q81" s="26" t="s">
        <v>50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8">
        <f t="shared" si="3"/>
        <v>0</v>
      </c>
      <c r="BE81" s="144">
        <f>(COUNTIF(H81:BC83,"C"))/((COUNTIF(H81:BC83,"C")+COUNTIF(H81:BC83,"P")+COUNTIF(H81:BC83,"R")))</f>
        <v>0</v>
      </c>
      <c r="BF81" s="29" t="str">
        <f t="shared" si="4"/>
        <v xml:space="preserve"> Sin Iniciar</v>
      </c>
      <c r="BG81" s="159">
        <v>40000000</v>
      </c>
      <c r="BH81" s="31"/>
      <c r="BI81" s="162">
        <f>BG81-(BH81+BH82+BH83)</f>
        <v>40000000</v>
      </c>
      <c r="BJ81" s="172" t="s">
        <v>279</v>
      </c>
      <c r="BK81" s="186" t="s">
        <v>280</v>
      </c>
      <c r="BL81" s="148" t="s">
        <v>68</v>
      </c>
      <c r="BM81" s="148"/>
      <c r="BN81" s="148"/>
    </row>
    <row r="82" spans="1:66" ht="31.5" customHeight="1" x14ac:dyDescent="0.2">
      <c r="A82" s="134"/>
      <c r="B82" s="45"/>
      <c r="C82" s="46"/>
      <c r="D82" s="189"/>
      <c r="E82" s="142"/>
      <c r="F82" s="143" t="s">
        <v>132</v>
      </c>
      <c r="G82" s="143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 t="s">
        <v>53</v>
      </c>
      <c r="X82" s="26" t="s">
        <v>53</v>
      </c>
      <c r="Y82" s="26" t="s">
        <v>53</v>
      </c>
      <c r="Z82" s="26" t="s">
        <v>53</v>
      </c>
      <c r="AA82" s="26" t="s">
        <v>53</v>
      </c>
      <c r="AB82" s="26" t="s">
        <v>53</v>
      </c>
      <c r="AC82" s="26" t="s">
        <v>53</v>
      </c>
      <c r="AD82" s="26" t="s">
        <v>53</v>
      </c>
      <c r="AE82" s="26" t="s">
        <v>53</v>
      </c>
      <c r="AF82" s="27" t="s">
        <v>53</v>
      </c>
      <c r="AG82" s="27" t="s">
        <v>53</v>
      </c>
      <c r="AH82" s="27" t="s">
        <v>53</v>
      </c>
      <c r="AI82" s="27" t="s">
        <v>53</v>
      </c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8">
        <f t="shared" si="3"/>
        <v>0</v>
      </c>
      <c r="BE82" s="145"/>
      <c r="BF82" s="29" t="str">
        <f t="shared" si="4"/>
        <v xml:space="preserve"> Sin Iniciar</v>
      </c>
      <c r="BG82" s="160"/>
      <c r="BH82" s="31"/>
      <c r="BI82" s="163"/>
      <c r="BJ82" s="173"/>
      <c r="BK82" s="187"/>
      <c r="BL82" s="148" t="s">
        <v>68</v>
      </c>
      <c r="BM82" s="148"/>
      <c r="BN82" s="148"/>
    </row>
    <row r="83" spans="1:66" ht="30" customHeight="1" x14ac:dyDescent="0.2">
      <c r="A83" s="134"/>
      <c r="B83" s="45"/>
      <c r="C83" s="46"/>
      <c r="D83" s="189"/>
      <c r="E83" s="142"/>
      <c r="F83" s="143" t="s">
        <v>133</v>
      </c>
      <c r="G83" s="143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7"/>
      <c r="AG83" s="27"/>
      <c r="AH83" s="27"/>
      <c r="AI83" s="27"/>
      <c r="AJ83" s="27"/>
      <c r="AK83" s="27"/>
      <c r="AL83" s="27"/>
      <c r="AM83" s="27"/>
      <c r="AN83" s="27" t="s">
        <v>53</v>
      </c>
      <c r="AO83" s="27" t="s">
        <v>53</v>
      </c>
      <c r="AP83" s="27" t="s">
        <v>53</v>
      </c>
      <c r="AQ83" s="27" t="s">
        <v>53</v>
      </c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8">
        <f t="shared" si="3"/>
        <v>0</v>
      </c>
      <c r="BE83" s="145"/>
      <c r="BF83" s="29" t="str">
        <f t="shared" si="4"/>
        <v xml:space="preserve"> Sin Iniciar</v>
      </c>
      <c r="BG83" s="161"/>
      <c r="BH83" s="31"/>
      <c r="BI83" s="164"/>
      <c r="BJ83" s="174"/>
      <c r="BK83" s="188"/>
      <c r="BL83" s="148" t="s">
        <v>68</v>
      </c>
      <c r="BM83" s="148"/>
      <c r="BN83" s="148"/>
    </row>
    <row r="84" spans="1:66" ht="84" customHeight="1" x14ac:dyDescent="0.2">
      <c r="A84" s="134"/>
      <c r="B84" s="45"/>
      <c r="C84" s="46"/>
      <c r="D84" s="189"/>
      <c r="E84" s="42" t="s">
        <v>134</v>
      </c>
      <c r="F84" s="143" t="s">
        <v>135</v>
      </c>
      <c r="G84" s="143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 t="s">
        <v>53</v>
      </c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7" t="s">
        <v>53</v>
      </c>
      <c r="AG84" s="27"/>
      <c r="AH84" s="27"/>
      <c r="AI84" s="27"/>
      <c r="AJ84" s="27"/>
      <c r="AK84" s="27"/>
      <c r="AL84" s="27"/>
      <c r="AM84" s="27"/>
      <c r="AN84" s="27"/>
      <c r="AO84" s="27"/>
      <c r="AP84" s="27" t="s">
        <v>53</v>
      </c>
      <c r="AQ84" s="27"/>
      <c r="AR84" s="27"/>
      <c r="AS84" s="27"/>
      <c r="AT84" s="27"/>
      <c r="AU84" s="27"/>
      <c r="AV84" s="27"/>
      <c r="AW84" s="27"/>
      <c r="AX84" s="27"/>
      <c r="AY84" s="27"/>
      <c r="AZ84" s="27" t="s">
        <v>53</v>
      </c>
      <c r="BA84" s="27"/>
      <c r="BB84" s="27"/>
      <c r="BC84" s="27"/>
      <c r="BD84" s="28">
        <f t="shared" si="3"/>
        <v>0</v>
      </c>
      <c r="BE84" s="47">
        <f>(COUNTIF(H84:BC84,"C"))/((COUNTIF(H84:BC84,"C")+COUNTIF(H84:BC84,"P")+COUNTIF(H84:BC84,"R")))</f>
        <v>0</v>
      </c>
      <c r="BF84" s="29" t="str">
        <f t="shared" si="4"/>
        <v xml:space="preserve"> Sin Iniciar</v>
      </c>
      <c r="BG84" s="30">
        <v>0</v>
      </c>
      <c r="BH84" s="31"/>
      <c r="BI84" s="32">
        <f t="shared" ref="BI84:BI174" si="5">+BG84-BH84</f>
        <v>0</v>
      </c>
      <c r="BJ84" s="37" t="s">
        <v>255</v>
      </c>
      <c r="BK84" s="34"/>
      <c r="BL84" s="148" t="s">
        <v>68</v>
      </c>
      <c r="BM84" s="148"/>
      <c r="BN84" s="148"/>
    </row>
    <row r="85" spans="1:66" ht="30" customHeight="1" x14ac:dyDescent="0.2">
      <c r="A85" s="134"/>
      <c r="B85" s="45"/>
      <c r="C85" s="46"/>
      <c r="D85" s="189"/>
      <c r="E85" s="142" t="s">
        <v>136</v>
      </c>
      <c r="F85" s="143" t="s">
        <v>137</v>
      </c>
      <c r="G85" s="143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 t="s">
        <v>50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8">
        <f t="shared" si="3"/>
        <v>0</v>
      </c>
      <c r="BE85" s="144">
        <f>(COUNTIF(H85:BC87,"C"))/((COUNTIF(H85:BC87,"C")+COUNTIF(H85:BC87,"P")+COUNTIF(H85:BC87,"R")))</f>
        <v>0</v>
      </c>
      <c r="BF85" s="29" t="str">
        <f t="shared" si="4"/>
        <v xml:space="preserve"> Sin Iniciar</v>
      </c>
      <c r="BG85" s="159">
        <v>500000</v>
      </c>
      <c r="BH85" s="31"/>
      <c r="BI85" s="162">
        <f>BG85-(BH85++BH86+BH87)</f>
        <v>500000</v>
      </c>
      <c r="BJ85" s="172" t="s">
        <v>281</v>
      </c>
      <c r="BK85" s="34"/>
      <c r="BL85" s="148" t="s">
        <v>68</v>
      </c>
      <c r="BM85" s="148"/>
      <c r="BN85" s="148"/>
    </row>
    <row r="86" spans="1:66" ht="27.75" customHeight="1" x14ac:dyDescent="0.2">
      <c r="A86" s="134"/>
      <c r="B86" s="45"/>
      <c r="C86" s="46"/>
      <c r="D86" s="189"/>
      <c r="E86" s="142"/>
      <c r="F86" s="143" t="s">
        <v>138</v>
      </c>
      <c r="G86" s="143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 t="s">
        <v>50</v>
      </c>
      <c r="Z86" s="26"/>
      <c r="AA86" s="26"/>
      <c r="AB86" s="26"/>
      <c r="AC86" s="26"/>
      <c r="AD86" s="26"/>
      <c r="AE86" s="26"/>
      <c r="AF86" s="27"/>
      <c r="AG86" s="27"/>
      <c r="AH86" s="27"/>
      <c r="AI86" s="27"/>
      <c r="AJ86" s="27"/>
      <c r="AK86" s="27"/>
      <c r="AL86" s="27"/>
      <c r="AM86" s="27"/>
      <c r="AN86" s="27" t="s">
        <v>50</v>
      </c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8">
        <f t="shared" si="3"/>
        <v>0</v>
      </c>
      <c r="BE86" s="145"/>
      <c r="BF86" s="29" t="str">
        <f t="shared" si="4"/>
        <v xml:space="preserve"> Sin Iniciar</v>
      </c>
      <c r="BG86" s="160"/>
      <c r="BH86" s="31"/>
      <c r="BI86" s="163"/>
      <c r="BJ86" s="173"/>
      <c r="BK86" s="34"/>
      <c r="BL86" s="148" t="s">
        <v>68</v>
      </c>
      <c r="BM86" s="148"/>
      <c r="BN86" s="148"/>
    </row>
    <row r="87" spans="1:66" ht="30.75" customHeight="1" x14ac:dyDescent="0.2">
      <c r="A87" s="134"/>
      <c r="B87" s="45"/>
      <c r="C87" s="46"/>
      <c r="D87" s="189"/>
      <c r="E87" s="142"/>
      <c r="F87" s="143" t="s">
        <v>139</v>
      </c>
      <c r="G87" s="143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 t="s">
        <v>50</v>
      </c>
      <c r="AA87" s="26"/>
      <c r="AB87" s="26"/>
      <c r="AC87" s="26"/>
      <c r="AD87" s="26"/>
      <c r="AE87" s="26"/>
      <c r="AF87" s="27"/>
      <c r="AG87" s="27"/>
      <c r="AH87" s="27"/>
      <c r="AI87" s="27"/>
      <c r="AJ87" s="27"/>
      <c r="AK87" s="27"/>
      <c r="AL87" s="27"/>
      <c r="AM87" s="27"/>
      <c r="AN87" s="27"/>
      <c r="AO87" s="27" t="s">
        <v>50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8">
        <f t="shared" si="3"/>
        <v>0</v>
      </c>
      <c r="BE87" s="145"/>
      <c r="BF87" s="29" t="str">
        <f t="shared" si="4"/>
        <v xml:space="preserve"> Sin Iniciar</v>
      </c>
      <c r="BG87" s="161"/>
      <c r="BH87" s="31"/>
      <c r="BI87" s="164"/>
      <c r="BJ87" s="174"/>
      <c r="BK87" s="34"/>
      <c r="BL87" s="148" t="s">
        <v>68</v>
      </c>
      <c r="BM87" s="148"/>
      <c r="BN87" s="148"/>
    </row>
    <row r="88" spans="1:66" ht="21.75" customHeight="1" x14ac:dyDescent="0.2">
      <c r="A88" s="134"/>
      <c r="B88" s="45"/>
      <c r="C88" s="46"/>
      <c r="D88" s="189"/>
      <c r="E88" s="190" t="s">
        <v>282</v>
      </c>
      <c r="F88" s="151" t="s">
        <v>140</v>
      </c>
      <c r="G88" s="152"/>
      <c r="H88" s="26"/>
      <c r="I88" s="26"/>
      <c r="J88" s="26"/>
      <c r="K88" s="26"/>
      <c r="L88" s="26"/>
      <c r="M88" s="26"/>
      <c r="N88" s="26"/>
      <c r="O88" s="26" t="s">
        <v>50</v>
      </c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8">
        <f t="shared" si="3"/>
        <v>0</v>
      </c>
      <c r="BE88" s="41"/>
      <c r="BF88" s="29" t="str">
        <f t="shared" si="4"/>
        <v xml:space="preserve"> Sin Iniciar</v>
      </c>
      <c r="BG88" s="159">
        <v>0</v>
      </c>
      <c r="BH88" s="31"/>
      <c r="BI88" s="162">
        <f>BG88-(BH88+BH89+BH90+BH91)</f>
        <v>0</v>
      </c>
      <c r="BJ88" s="172" t="s">
        <v>252</v>
      </c>
      <c r="BK88" s="34"/>
      <c r="BL88" s="148" t="s">
        <v>68</v>
      </c>
      <c r="BM88" s="148"/>
      <c r="BN88" s="148"/>
    </row>
    <row r="89" spans="1:66" ht="23.25" customHeight="1" x14ac:dyDescent="0.2">
      <c r="A89" s="134"/>
      <c r="B89" s="45"/>
      <c r="C89" s="46"/>
      <c r="D89" s="189"/>
      <c r="E89" s="191"/>
      <c r="F89" s="151" t="s">
        <v>141</v>
      </c>
      <c r="G89" s="152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 t="s">
        <v>50</v>
      </c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8">
        <f t="shared" si="3"/>
        <v>0</v>
      </c>
      <c r="BE89" s="41"/>
      <c r="BF89" s="29" t="str">
        <f t="shared" si="4"/>
        <v xml:space="preserve"> Sin Iniciar</v>
      </c>
      <c r="BG89" s="160"/>
      <c r="BH89" s="31"/>
      <c r="BI89" s="163"/>
      <c r="BJ89" s="173"/>
      <c r="BK89" s="34"/>
      <c r="BL89" s="148" t="s">
        <v>68</v>
      </c>
      <c r="BM89" s="148"/>
      <c r="BN89" s="148"/>
    </row>
    <row r="90" spans="1:66" ht="54.75" customHeight="1" x14ac:dyDescent="0.2">
      <c r="A90" s="134"/>
      <c r="B90" s="45"/>
      <c r="C90" s="46"/>
      <c r="D90" s="189"/>
      <c r="E90" s="191"/>
      <c r="F90" s="151" t="s">
        <v>142</v>
      </c>
      <c r="G90" s="152"/>
      <c r="H90" s="26"/>
      <c r="I90" s="26"/>
      <c r="J90" s="26"/>
      <c r="K90" s="26"/>
      <c r="L90" s="26"/>
      <c r="M90" s="26"/>
      <c r="N90" s="26"/>
      <c r="O90" s="26"/>
      <c r="P90" s="26"/>
      <c r="Q90" s="26" t="s">
        <v>53</v>
      </c>
      <c r="R90" s="26"/>
      <c r="S90" s="26"/>
      <c r="T90" s="26"/>
      <c r="U90" s="26"/>
      <c r="V90" s="26"/>
      <c r="W90" s="26"/>
      <c r="X90" s="26"/>
      <c r="Y90" s="26" t="s">
        <v>53</v>
      </c>
      <c r="Z90" s="26"/>
      <c r="AA90" s="26"/>
      <c r="AB90" s="26"/>
      <c r="AC90" s="26"/>
      <c r="AD90" s="26"/>
      <c r="AE90" s="26"/>
      <c r="AF90" s="27"/>
      <c r="AG90" s="27" t="s">
        <v>53</v>
      </c>
      <c r="AH90" s="27"/>
      <c r="AI90" s="27"/>
      <c r="AJ90" s="27"/>
      <c r="AK90" s="27"/>
      <c r="AL90" s="27"/>
      <c r="AM90" s="27"/>
      <c r="AN90" s="27"/>
      <c r="AO90" s="27" t="s">
        <v>53</v>
      </c>
      <c r="AP90" s="27"/>
      <c r="AQ90" s="27"/>
      <c r="AR90" s="27"/>
      <c r="AS90" s="27"/>
      <c r="AT90" s="27"/>
      <c r="AU90" s="27"/>
      <c r="AV90" s="27"/>
      <c r="AW90" s="27" t="s">
        <v>50</v>
      </c>
      <c r="AX90" s="27"/>
      <c r="AY90" s="27"/>
      <c r="AZ90" s="27"/>
      <c r="BA90" s="27"/>
      <c r="BB90" s="27"/>
      <c r="BC90" s="27"/>
      <c r="BD90" s="28">
        <f t="shared" si="3"/>
        <v>0</v>
      </c>
      <c r="BE90" s="41"/>
      <c r="BF90" s="29" t="str">
        <f t="shared" si="4"/>
        <v xml:space="preserve"> Sin Iniciar</v>
      </c>
      <c r="BG90" s="160"/>
      <c r="BH90" s="31"/>
      <c r="BI90" s="163"/>
      <c r="BJ90" s="173"/>
      <c r="BK90" s="34"/>
      <c r="BL90" s="148" t="s">
        <v>68</v>
      </c>
      <c r="BM90" s="148"/>
      <c r="BN90" s="148"/>
    </row>
    <row r="91" spans="1:66" ht="21.75" customHeight="1" x14ac:dyDescent="0.2">
      <c r="A91" s="134"/>
      <c r="B91" s="45"/>
      <c r="C91" s="46"/>
      <c r="D91" s="189"/>
      <c r="E91" s="192"/>
      <c r="F91" s="151" t="s">
        <v>143</v>
      </c>
      <c r="G91" s="152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 t="s">
        <v>53</v>
      </c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7"/>
      <c r="AG91" s="27" t="s">
        <v>50</v>
      </c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 t="s">
        <v>50</v>
      </c>
      <c r="AY91" s="27"/>
      <c r="AZ91" s="27"/>
      <c r="BA91" s="27"/>
      <c r="BB91" s="27"/>
      <c r="BC91" s="27"/>
      <c r="BD91" s="28">
        <f t="shared" si="3"/>
        <v>0</v>
      </c>
      <c r="BE91" s="41"/>
      <c r="BF91" s="29" t="str">
        <f t="shared" si="4"/>
        <v xml:space="preserve"> Sin Iniciar</v>
      </c>
      <c r="BG91" s="161"/>
      <c r="BH91" s="31"/>
      <c r="BI91" s="164"/>
      <c r="BJ91" s="174"/>
      <c r="BK91" s="34"/>
      <c r="BL91" s="148" t="s">
        <v>68</v>
      </c>
      <c r="BM91" s="148"/>
      <c r="BN91" s="148"/>
    </row>
    <row r="92" spans="1:66" ht="21.75" customHeight="1" x14ac:dyDescent="0.2">
      <c r="A92" s="134"/>
      <c r="B92" s="45"/>
      <c r="C92" s="46"/>
      <c r="D92" s="189"/>
      <c r="E92" s="190" t="s">
        <v>146</v>
      </c>
      <c r="F92" s="151" t="s">
        <v>283</v>
      </c>
      <c r="G92" s="152"/>
      <c r="H92" s="26"/>
      <c r="I92" s="26"/>
      <c r="J92" s="26"/>
      <c r="K92" s="26"/>
      <c r="L92" s="26"/>
      <c r="M92" s="26" t="s">
        <v>50</v>
      </c>
      <c r="N92" s="26"/>
      <c r="O92" s="26"/>
      <c r="P92" s="26" t="s">
        <v>50</v>
      </c>
      <c r="Q92" s="26"/>
      <c r="R92" s="26"/>
      <c r="S92" s="26"/>
      <c r="T92" s="26"/>
      <c r="U92" s="26"/>
      <c r="V92" s="26" t="s">
        <v>50</v>
      </c>
      <c r="W92" s="26"/>
      <c r="X92" s="26"/>
      <c r="Y92" s="26"/>
      <c r="Z92" s="26" t="s">
        <v>50</v>
      </c>
      <c r="AA92" s="26"/>
      <c r="AB92" s="26" t="s">
        <v>50</v>
      </c>
      <c r="AC92" s="26"/>
      <c r="AD92" s="26"/>
      <c r="AE92" s="26"/>
      <c r="AF92" s="27"/>
      <c r="AG92" s="27" t="s">
        <v>50</v>
      </c>
      <c r="AH92" s="27"/>
      <c r="AI92" s="27"/>
      <c r="AJ92" s="27" t="s">
        <v>50</v>
      </c>
      <c r="AK92" s="27"/>
      <c r="AL92" s="27"/>
      <c r="AM92" s="27"/>
      <c r="AN92" s="27" t="s">
        <v>50</v>
      </c>
      <c r="AO92" s="27"/>
      <c r="AP92" s="27"/>
      <c r="AQ92" s="27"/>
      <c r="AR92" s="27"/>
      <c r="AS92" s="27" t="s">
        <v>50</v>
      </c>
      <c r="AT92" s="27"/>
      <c r="AU92" s="27"/>
      <c r="AV92" s="27"/>
      <c r="AW92" s="27" t="s">
        <v>50</v>
      </c>
      <c r="AX92" s="27"/>
      <c r="AY92" s="27"/>
      <c r="AZ92" s="27" t="s">
        <v>50</v>
      </c>
      <c r="BA92" s="27"/>
      <c r="BB92" s="27"/>
      <c r="BC92" s="27"/>
      <c r="BD92" s="28">
        <f t="shared" si="3"/>
        <v>0</v>
      </c>
      <c r="BE92" s="41"/>
      <c r="BF92" s="29" t="str">
        <f t="shared" si="4"/>
        <v xml:space="preserve"> Sin Iniciar</v>
      </c>
      <c r="BG92" s="159">
        <v>3500000</v>
      </c>
      <c r="BH92" s="31"/>
      <c r="BI92" s="162" t="e">
        <f>BG92-(BH92+BH93+BH94+BH95+BH96+BH97+BH98+BH99+BH100+BH101+BH102+BH103+BH104+#REF!+BH105)</f>
        <v>#REF!</v>
      </c>
      <c r="BJ92" s="37" t="s">
        <v>284</v>
      </c>
      <c r="BK92" s="34" t="s">
        <v>285</v>
      </c>
      <c r="BL92" s="148" t="s">
        <v>68</v>
      </c>
      <c r="BM92" s="148"/>
      <c r="BN92" s="148"/>
    </row>
    <row r="93" spans="1:66" ht="33" customHeight="1" x14ac:dyDescent="0.2">
      <c r="A93" s="134"/>
      <c r="B93" s="45"/>
      <c r="C93" s="46"/>
      <c r="D93" s="189"/>
      <c r="E93" s="191"/>
      <c r="F93" s="151" t="s">
        <v>286</v>
      </c>
      <c r="G93" s="152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 t="s">
        <v>50</v>
      </c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8">
        <f t="shared" si="3"/>
        <v>0</v>
      </c>
      <c r="BE93" s="41"/>
      <c r="BF93" s="29" t="str">
        <f t="shared" si="4"/>
        <v xml:space="preserve"> Sin Iniciar</v>
      </c>
      <c r="BG93" s="160"/>
      <c r="BH93" s="31"/>
      <c r="BI93" s="163"/>
      <c r="BJ93" s="37" t="s">
        <v>284</v>
      </c>
      <c r="BK93" s="34" t="s">
        <v>287</v>
      </c>
      <c r="BL93" s="148" t="s">
        <v>68</v>
      </c>
      <c r="BM93" s="148"/>
      <c r="BN93" s="148"/>
    </row>
    <row r="94" spans="1:66" ht="45" customHeight="1" x14ac:dyDescent="0.2">
      <c r="A94" s="134"/>
      <c r="B94" s="182" t="s">
        <v>144</v>
      </c>
      <c r="C94" s="193" t="s">
        <v>145</v>
      </c>
      <c r="D94" s="189"/>
      <c r="E94" s="191"/>
      <c r="F94" s="143" t="s">
        <v>147</v>
      </c>
      <c r="G94" s="143"/>
      <c r="H94" s="26"/>
      <c r="I94" s="26"/>
      <c r="J94" s="26"/>
      <c r="K94" s="26"/>
      <c r="L94" s="26"/>
      <c r="M94" s="26"/>
      <c r="N94" s="26"/>
      <c r="O94" s="26"/>
      <c r="P94" s="26" t="s">
        <v>50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8">
        <f t="shared" si="3"/>
        <v>0</v>
      </c>
      <c r="BE94" s="144">
        <f>(COUNTIF(H94:BC105,"C"))/((COUNTIF(H94:BC105,"C")+COUNTIF(H94:BC105,"P")+COUNTIF(H94:BC105,"R")))</f>
        <v>0</v>
      </c>
      <c r="BF94" s="29" t="str">
        <f t="shared" si="4"/>
        <v xml:space="preserve"> Sin Iniciar</v>
      </c>
      <c r="BG94" s="160"/>
      <c r="BH94" s="31"/>
      <c r="BI94" s="163"/>
      <c r="BJ94" s="37" t="s">
        <v>288</v>
      </c>
      <c r="BK94" s="34"/>
      <c r="BL94" s="148" t="s">
        <v>68</v>
      </c>
      <c r="BM94" s="148"/>
      <c r="BN94" s="148"/>
    </row>
    <row r="95" spans="1:66" ht="30" customHeight="1" x14ac:dyDescent="0.2">
      <c r="A95" s="134"/>
      <c r="B95" s="182"/>
      <c r="C95" s="193"/>
      <c r="D95" s="189"/>
      <c r="E95" s="191"/>
      <c r="F95" s="143" t="s">
        <v>148</v>
      </c>
      <c r="G95" s="143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 t="s">
        <v>50</v>
      </c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8">
        <f t="shared" si="3"/>
        <v>0</v>
      </c>
      <c r="BE95" s="145"/>
      <c r="BF95" s="29" t="str">
        <f t="shared" si="4"/>
        <v xml:space="preserve"> Sin Iniciar</v>
      </c>
      <c r="BG95" s="160"/>
      <c r="BH95" s="31"/>
      <c r="BI95" s="163"/>
      <c r="BJ95" s="37" t="s">
        <v>289</v>
      </c>
      <c r="BK95" s="34"/>
      <c r="BL95" s="148" t="s">
        <v>68</v>
      </c>
      <c r="BM95" s="148"/>
      <c r="BN95" s="148"/>
    </row>
    <row r="96" spans="1:66" ht="34.5" customHeight="1" x14ac:dyDescent="0.2">
      <c r="A96" s="134"/>
      <c r="B96" s="182"/>
      <c r="C96" s="193"/>
      <c r="D96" s="189"/>
      <c r="E96" s="191"/>
      <c r="F96" s="149" t="s">
        <v>149</v>
      </c>
      <c r="G96" s="36" t="s">
        <v>150</v>
      </c>
      <c r="H96" s="26"/>
      <c r="I96" s="26"/>
      <c r="J96" s="26"/>
      <c r="K96" s="26"/>
      <c r="L96" s="26"/>
      <c r="M96" s="26" t="s">
        <v>50</v>
      </c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8">
        <f t="shared" si="3"/>
        <v>0</v>
      </c>
      <c r="BE96" s="145"/>
      <c r="BF96" s="29" t="str">
        <f t="shared" si="4"/>
        <v xml:space="preserve"> Sin Iniciar</v>
      </c>
      <c r="BG96" s="160"/>
      <c r="BH96" s="31"/>
      <c r="BI96" s="163"/>
      <c r="BJ96" s="172" t="s">
        <v>290</v>
      </c>
      <c r="BK96" s="34"/>
      <c r="BL96" s="148" t="s">
        <v>68</v>
      </c>
      <c r="BM96" s="148"/>
      <c r="BN96" s="148"/>
    </row>
    <row r="97" spans="1:66" ht="34.5" customHeight="1" x14ac:dyDescent="0.2">
      <c r="A97" s="134"/>
      <c r="B97" s="182"/>
      <c r="C97" s="193"/>
      <c r="D97" s="189"/>
      <c r="E97" s="191"/>
      <c r="F97" s="149"/>
      <c r="G97" s="36" t="s">
        <v>151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 t="s">
        <v>50</v>
      </c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8">
        <f t="shared" si="3"/>
        <v>0</v>
      </c>
      <c r="BE97" s="145"/>
      <c r="BF97" s="29" t="str">
        <f t="shared" si="4"/>
        <v xml:space="preserve"> Sin Iniciar</v>
      </c>
      <c r="BG97" s="160"/>
      <c r="BH97" s="31"/>
      <c r="BI97" s="163"/>
      <c r="BJ97" s="173"/>
      <c r="BK97" s="34"/>
      <c r="BL97" s="148" t="s">
        <v>68</v>
      </c>
      <c r="BM97" s="148"/>
      <c r="BN97" s="148"/>
    </row>
    <row r="98" spans="1:66" ht="28.5" customHeight="1" x14ac:dyDescent="0.2">
      <c r="A98" s="134"/>
      <c r="B98" s="182"/>
      <c r="C98" s="193"/>
      <c r="D98" s="189"/>
      <c r="E98" s="191"/>
      <c r="F98" s="143" t="s">
        <v>152</v>
      </c>
      <c r="G98" s="143"/>
      <c r="H98" s="26"/>
      <c r="I98" s="26"/>
      <c r="J98" s="26"/>
      <c r="K98" s="26"/>
      <c r="L98" s="26"/>
      <c r="M98" s="26"/>
      <c r="N98" s="26" t="s">
        <v>50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8">
        <f t="shared" si="3"/>
        <v>0</v>
      </c>
      <c r="BE98" s="145"/>
      <c r="BF98" s="29" t="str">
        <f t="shared" si="4"/>
        <v xml:space="preserve"> Sin Iniciar</v>
      </c>
      <c r="BG98" s="160"/>
      <c r="BH98" s="31"/>
      <c r="BI98" s="163"/>
      <c r="BJ98" s="174"/>
      <c r="BK98" s="34"/>
      <c r="BL98" s="148" t="s">
        <v>68</v>
      </c>
      <c r="BM98" s="148"/>
      <c r="BN98" s="148"/>
    </row>
    <row r="99" spans="1:66" ht="28.5" customHeight="1" x14ac:dyDescent="0.2">
      <c r="A99" s="134"/>
      <c r="B99" s="182"/>
      <c r="C99" s="193"/>
      <c r="D99" s="189"/>
      <c r="E99" s="191"/>
      <c r="F99" s="149" t="s">
        <v>87</v>
      </c>
      <c r="G99" s="38" t="s">
        <v>153</v>
      </c>
      <c r="H99" s="26"/>
      <c r="I99" s="26"/>
      <c r="J99" s="26"/>
      <c r="K99" s="26"/>
      <c r="L99" s="26"/>
      <c r="M99" s="26"/>
      <c r="N99" s="26"/>
      <c r="O99" s="26" t="s">
        <v>53</v>
      </c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8">
        <f t="shared" si="3"/>
        <v>0</v>
      </c>
      <c r="BE99" s="145"/>
      <c r="BF99" s="29" t="str">
        <f t="shared" si="4"/>
        <v xml:space="preserve"> Sin Iniciar</v>
      </c>
      <c r="BG99" s="160"/>
      <c r="BH99" s="31"/>
      <c r="BI99" s="163"/>
      <c r="BJ99" s="172" t="s">
        <v>291</v>
      </c>
      <c r="BK99" s="34"/>
      <c r="BL99" s="148" t="s">
        <v>68</v>
      </c>
      <c r="BM99" s="148"/>
      <c r="BN99" s="148"/>
    </row>
    <row r="100" spans="1:66" ht="28.5" customHeight="1" x14ac:dyDescent="0.2">
      <c r="A100" s="134"/>
      <c r="B100" s="182"/>
      <c r="C100" s="193"/>
      <c r="D100" s="189"/>
      <c r="E100" s="191"/>
      <c r="F100" s="149"/>
      <c r="G100" s="38" t="s">
        <v>292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 t="s">
        <v>53</v>
      </c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8">
        <f t="shared" si="3"/>
        <v>0</v>
      </c>
      <c r="BE100" s="145"/>
      <c r="BF100" s="29" t="str">
        <f t="shared" si="4"/>
        <v xml:space="preserve"> Sin Iniciar</v>
      </c>
      <c r="BG100" s="160"/>
      <c r="BH100" s="31"/>
      <c r="BI100" s="163"/>
      <c r="BJ100" s="173"/>
      <c r="BK100" s="34"/>
      <c r="BL100" s="148" t="s">
        <v>68</v>
      </c>
      <c r="BM100" s="148"/>
      <c r="BN100" s="148"/>
    </row>
    <row r="101" spans="1:66" ht="28.5" customHeight="1" x14ac:dyDescent="0.2">
      <c r="A101" s="134"/>
      <c r="B101" s="182"/>
      <c r="C101" s="193"/>
      <c r="D101" s="189"/>
      <c r="E101" s="191"/>
      <c r="F101" s="149"/>
      <c r="G101" s="38" t="s">
        <v>154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 t="s">
        <v>53</v>
      </c>
      <c r="AA101" s="26"/>
      <c r="AB101" s="26"/>
      <c r="AC101" s="26"/>
      <c r="AD101" s="26"/>
      <c r="AE101" s="26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8">
        <f t="shared" si="3"/>
        <v>0</v>
      </c>
      <c r="BE101" s="145"/>
      <c r="BF101" s="29" t="str">
        <f t="shared" si="4"/>
        <v xml:space="preserve"> Sin Iniciar</v>
      </c>
      <c r="BG101" s="160"/>
      <c r="BH101" s="31"/>
      <c r="BI101" s="163"/>
      <c r="BJ101" s="174"/>
      <c r="BK101" s="34"/>
      <c r="BL101" s="148" t="s">
        <v>68</v>
      </c>
      <c r="BM101" s="148"/>
      <c r="BN101" s="148"/>
    </row>
    <row r="102" spans="1:66" ht="33.75" customHeight="1" x14ac:dyDescent="0.2">
      <c r="A102" s="134"/>
      <c r="B102" s="182"/>
      <c r="C102" s="193"/>
      <c r="D102" s="189"/>
      <c r="E102" s="191"/>
      <c r="F102" s="149"/>
      <c r="G102" s="48" t="s">
        <v>293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 t="s">
        <v>53</v>
      </c>
      <c r="AE102" s="26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8">
        <f t="shared" si="3"/>
        <v>0</v>
      </c>
      <c r="BE102" s="145"/>
      <c r="BF102" s="29" t="str">
        <f t="shared" si="4"/>
        <v xml:space="preserve"> Sin Iniciar</v>
      </c>
      <c r="BG102" s="160"/>
      <c r="BH102" s="31"/>
      <c r="BI102" s="163"/>
      <c r="BJ102" s="37" t="s">
        <v>291</v>
      </c>
      <c r="BK102" s="34" t="s">
        <v>294</v>
      </c>
      <c r="BL102" s="148" t="s">
        <v>68</v>
      </c>
      <c r="BM102" s="148"/>
      <c r="BN102" s="148"/>
    </row>
    <row r="103" spans="1:66" ht="28.5" customHeight="1" x14ac:dyDescent="0.2">
      <c r="A103" s="134"/>
      <c r="B103" s="182"/>
      <c r="C103" s="193"/>
      <c r="D103" s="189"/>
      <c r="E103" s="191"/>
      <c r="F103" s="143" t="s">
        <v>155</v>
      </c>
      <c r="G103" s="143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 t="s">
        <v>50</v>
      </c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8">
        <f t="shared" si="3"/>
        <v>0</v>
      </c>
      <c r="BE103" s="145"/>
      <c r="BF103" s="29" t="str">
        <f t="shared" si="4"/>
        <v xml:space="preserve"> Sin Iniciar</v>
      </c>
      <c r="BG103" s="160"/>
      <c r="BH103" s="31"/>
      <c r="BI103" s="163"/>
      <c r="BJ103" s="37" t="s">
        <v>289</v>
      </c>
      <c r="BK103" s="34"/>
      <c r="BL103" s="148" t="s">
        <v>68</v>
      </c>
      <c r="BM103" s="148"/>
      <c r="BN103" s="148"/>
    </row>
    <row r="104" spans="1:66" ht="28.5" customHeight="1" x14ac:dyDescent="0.2">
      <c r="A104" s="134"/>
      <c r="B104" s="182"/>
      <c r="C104" s="193"/>
      <c r="D104" s="189"/>
      <c r="E104" s="191"/>
      <c r="F104" s="151" t="s">
        <v>295</v>
      </c>
      <c r="G104" s="152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 t="s">
        <v>50</v>
      </c>
      <c r="BB104" s="27"/>
      <c r="BC104" s="27"/>
      <c r="BD104" s="28">
        <f t="shared" si="3"/>
        <v>0</v>
      </c>
      <c r="BE104" s="145"/>
      <c r="BF104" s="29" t="str">
        <f t="shared" si="4"/>
        <v xml:space="preserve"> Sin Iniciar</v>
      </c>
      <c r="BG104" s="160"/>
      <c r="BH104" s="31"/>
      <c r="BI104" s="163"/>
      <c r="BJ104" s="37" t="s">
        <v>296</v>
      </c>
      <c r="BK104" s="34"/>
      <c r="BL104" s="148" t="s">
        <v>68</v>
      </c>
      <c r="BM104" s="148"/>
      <c r="BN104" s="148"/>
    </row>
    <row r="105" spans="1:66" ht="23.25" customHeight="1" x14ac:dyDescent="0.2">
      <c r="A105" s="134"/>
      <c r="B105" s="182"/>
      <c r="C105" s="193"/>
      <c r="D105" s="189"/>
      <c r="E105" s="192"/>
      <c r="F105" s="151" t="s">
        <v>156</v>
      </c>
      <c r="G105" s="152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 t="s">
        <v>50</v>
      </c>
      <c r="AU105" s="27"/>
      <c r="AV105" s="27"/>
      <c r="AW105" s="27"/>
      <c r="AX105" s="27"/>
      <c r="AY105" s="27"/>
      <c r="AZ105" s="27"/>
      <c r="BA105" s="27"/>
      <c r="BB105" s="27"/>
      <c r="BC105" s="27"/>
      <c r="BD105" s="28">
        <f t="shared" si="3"/>
        <v>0</v>
      </c>
      <c r="BE105" s="145"/>
      <c r="BF105" s="29" t="str">
        <f t="shared" si="4"/>
        <v xml:space="preserve"> Sin Iniciar</v>
      </c>
      <c r="BG105" s="161"/>
      <c r="BH105" s="31"/>
      <c r="BI105" s="164"/>
      <c r="BJ105" s="37" t="s">
        <v>297</v>
      </c>
      <c r="BK105" s="34"/>
      <c r="BL105" s="148" t="s">
        <v>68</v>
      </c>
      <c r="BM105" s="148"/>
      <c r="BN105" s="148"/>
    </row>
    <row r="106" spans="1:66" ht="25.5" customHeight="1" x14ac:dyDescent="0.2">
      <c r="A106" s="49"/>
      <c r="B106" s="45"/>
      <c r="C106" s="46"/>
      <c r="D106" s="50"/>
      <c r="E106" s="142" t="s">
        <v>157</v>
      </c>
      <c r="F106" s="143" t="s">
        <v>137</v>
      </c>
      <c r="G106" s="143"/>
      <c r="H106" s="26"/>
      <c r="I106" s="26"/>
      <c r="J106" s="26"/>
      <c r="K106" s="26"/>
      <c r="L106" s="26"/>
      <c r="M106" s="26"/>
      <c r="N106" s="26"/>
      <c r="O106" s="26"/>
      <c r="P106" s="26" t="s">
        <v>50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8">
        <f t="shared" si="3"/>
        <v>0</v>
      </c>
      <c r="BE106" s="144">
        <f>(COUNTIF(H106:BC114,"C"))/((COUNTIF(H106:BC114,"C")+COUNTIF(H106:BC114,"P")+COUNTIF(H106:BC114,"R")))</f>
        <v>0</v>
      </c>
      <c r="BF106" s="29" t="str">
        <f t="shared" si="4"/>
        <v xml:space="preserve"> Sin Iniciar</v>
      </c>
      <c r="BG106" s="30">
        <v>0</v>
      </c>
      <c r="BH106" s="31"/>
      <c r="BI106" s="32">
        <f t="shared" si="5"/>
        <v>0</v>
      </c>
      <c r="BJ106" s="172" t="s">
        <v>298</v>
      </c>
      <c r="BK106" s="34"/>
      <c r="BL106" s="148" t="s">
        <v>68</v>
      </c>
      <c r="BM106" s="148"/>
      <c r="BN106" s="148"/>
    </row>
    <row r="107" spans="1:66" ht="25.5" customHeight="1" x14ac:dyDescent="0.2">
      <c r="A107" s="49"/>
      <c r="B107" s="45"/>
      <c r="C107" s="46"/>
      <c r="D107" s="50"/>
      <c r="E107" s="142"/>
      <c r="F107" s="143" t="s">
        <v>158</v>
      </c>
      <c r="G107" s="143"/>
      <c r="H107" s="26"/>
      <c r="I107" s="26"/>
      <c r="J107" s="26"/>
      <c r="K107" s="26"/>
      <c r="L107" s="26"/>
      <c r="M107" s="26" t="s">
        <v>50</v>
      </c>
      <c r="N107" s="26" t="s">
        <v>50</v>
      </c>
      <c r="O107" s="26" t="s">
        <v>50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8">
        <f t="shared" si="3"/>
        <v>0</v>
      </c>
      <c r="BE107" s="145"/>
      <c r="BF107" s="29" t="str">
        <f t="shared" si="4"/>
        <v xml:space="preserve"> Sin Iniciar</v>
      </c>
      <c r="BG107" s="30">
        <v>0</v>
      </c>
      <c r="BH107" s="31"/>
      <c r="BI107" s="32">
        <f t="shared" si="5"/>
        <v>0</v>
      </c>
      <c r="BJ107" s="173"/>
      <c r="BK107" s="34"/>
      <c r="BL107" s="148" t="s">
        <v>68</v>
      </c>
      <c r="BM107" s="148"/>
      <c r="BN107" s="148"/>
    </row>
    <row r="108" spans="1:66" ht="25.5" customHeight="1" x14ac:dyDescent="0.2">
      <c r="A108" s="49"/>
      <c r="B108" s="45"/>
      <c r="C108" s="46"/>
      <c r="D108" s="50"/>
      <c r="E108" s="142"/>
      <c r="F108" s="143" t="s">
        <v>159</v>
      </c>
      <c r="G108" s="143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 t="s">
        <v>50</v>
      </c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7" t="s">
        <v>50</v>
      </c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 t="s">
        <v>50</v>
      </c>
      <c r="AS108" s="27"/>
      <c r="AT108" s="27"/>
      <c r="AU108" s="27"/>
      <c r="AV108" s="27"/>
      <c r="AW108" s="27"/>
      <c r="AX108" s="27"/>
      <c r="AY108" s="27"/>
      <c r="AZ108" s="27" t="s">
        <v>50</v>
      </c>
      <c r="BA108" s="27"/>
      <c r="BB108" s="27"/>
      <c r="BC108" s="27"/>
      <c r="BD108" s="28">
        <f t="shared" si="3"/>
        <v>0</v>
      </c>
      <c r="BE108" s="145"/>
      <c r="BF108" s="29" t="str">
        <f t="shared" si="4"/>
        <v xml:space="preserve"> Sin Iniciar</v>
      </c>
      <c r="BG108" s="30">
        <v>0</v>
      </c>
      <c r="BH108" s="31"/>
      <c r="BI108" s="32">
        <f t="shared" si="5"/>
        <v>0</v>
      </c>
      <c r="BJ108" s="174"/>
      <c r="BK108" s="34"/>
      <c r="BL108" s="148" t="s">
        <v>68</v>
      </c>
      <c r="BM108" s="148"/>
      <c r="BN108" s="148"/>
    </row>
    <row r="109" spans="1:66" ht="25.5" customHeight="1" x14ac:dyDescent="0.2">
      <c r="A109" s="49"/>
      <c r="B109" s="45"/>
      <c r="C109" s="46"/>
      <c r="D109" s="50"/>
      <c r="E109" s="142" t="s">
        <v>160</v>
      </c>
      <c r="F109" s="143" t="s">
        <v>161</v>
      </c>
      <c r="G109" s="143"/>
      <c r="H109" s="26"/>
      <c r="I109" s="26"/>
      <c r="J109" s="26"/>
      <c r="K109" s="26"/>
      <c r="L109" s="26"/>
      <c r="M109" s="26"/>
      <c r="N109" s="26"/>
      <c r="O109" s="26" t="s">
        <v>50</v>
      </c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8">
        <f t="shared" si="3"/>
        <v>0</v>
      </c>
      <c r="BE109" s="145"/>
      <c r="BF109" s="29" t="str">
        <f t="shared" si="4"/>
        <v xml:space="preserve"> Sin Iniciar</v>
      </c>
      <c r="BG109" s="179">
        <v>0</v>
      </c>
      <c r="BH109" s="31"/>
      <c r="BI109" s="183">
        <f>BG109-(BH109+BH110+BH111+BH112+BH113+BH114)</f>
        <v>0</v>
      </c>
      <c r="BJ109" s="172" t="s">
        <v>298</v>
      </c>
      <c r="BK109" s="34"/>
      <c r="BL109" s="148" t="s">
        <v>68</v>
      </c>
      <c r="BM109" s="148"/>
      <c r="BN109" s="148"/>
    </row>
    <row r="110" spans="1:66" ht="25.5" customHeight="1" x14ac:dyDescent="0.2">
      <c r="A110" s="49"/>
      <c r="B110" s="45"/>
      <c r="C110" s="46"/>
      <c r="D110" s="50"/>
      <c r="E110" s="142"/>
      <c r="F110" s="143" t="s">
        <v>162</v>
      </c>
      <c r="G110" s="143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 t="s">
        <v>53</v>
      </c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8">
        <f t="shared" si="3"/>
        <v>0</v>
      </c>
      <c r="BE110" s="145"/>
      <c r="BF110" s="29" t="str">
        <f t="shared" si="4"/>
        <v xml:space="preserve"> Sin Iniciar</v>
      </c>
      <c r="BG110" s="180"/>
      <c r="BH110" s="31"/>
      <c r="BI110" s="184"/>
      <c r="BJ110" s="173"/>
      <c r="BK110" s="34"/>
      <c r="BL110" s="148" t="s">
        <v>68</v>
      </c>
      <c r="BM110" s="148"/>
      <c r="BN110" s="148"/>
    </row>
    <row r="111" spans="1:66" ht="25.5" customHeight="1" x14ac:dyDescent="0.2">
      <c r="A111" s="49"/>
      <c r="B111" s="45"/>
      <c r="C111" s="46"/>
      <c r="D111" s="50"/>
      <c r="E111" s="142"/>
      <c r="F111" s="143" t="s">
        <v>163</v>
      </c>
      <c r="G111" s="143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 t="s">
        <v>53</v>
      </c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8">
        <f t="shared" si="3"/>
        <v>0</v>
      </c>
      <c r="BE111" s="145"/>
      <c r="BF111" s="29" t="str">
        <f t="shared" si="4"/>
        <v xml:space="preserve"> Sin Iniciar</v>
      </c>
      <c r="BG111" s="180"/>
      <c r="BH111" s="31"/>
      <c r="BI111" s="184"/>
      <c r="BJ111" s="173"/>
      <c r="BK111" s="34"/>
      <c r="BL111" s="148" t="s">
        <v>68</v>
      </c>
      <c r="BM111" s="148"/>
      <c r="BN111" s="148"/>
    </row>
    <row r="112" spans="1:66" ht="25.5" customHeight="1" x14ac:dyDescent="0.2">
      <c r="A112" s="49"/>
      <c r="B112" s="45"/>
      <c r="C112" s="46"/>
      <c r="D112" s="50"/>
      <c r="E112" s="142"/>
      <c r="F112" s="149" t="s">
        <v>164</v>
      </c>
      <c r="G112" s="36" t="s">
        <v>165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7"/>
      <c r="AG112" s="27" t="s">
        <v>53</v>
      </c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8">
        <f t="shared" si="3"/>
        <v>0</v>
      </c>
      <c r="BE112" s="145"/>
      <c r="BF112" s="29" t="str">
        <f t="shared" si="4"/>
        <v xml:space="preserve"> Sin Iniciar</v>
      </c>
      <c r="BG112" s="180"/>
      <c r="BH112" s="31"/>
      <c r="BI112" s="184"/>
      <c r="BJ112" s="173"/>
      <c r="BK112" s="34"/>
      <c r="BL112" s="148" t="s">
        <v>68</v>
      </c>
      <c r="BM112" s="148"/>
      <c r="BN112" s="148"/>
    </row>
    <row r="113" spans="1:66" ht="25.5" customHeight="1" x14ac:dyDescent="0.2">
      <c r="A113" s="49"/>
      <c r="B113" s="45"/>
      <c r="C113" s="46"/>
      <c r="D113" s="50"/>
      <c r="E113" s="142"/>
      <c r="F113" s="149"/>
      <c r="G113" s="36" t="s">
        <v>166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7"/>
      <c r="AG113" s="27" t="s">
        <v>53</v>
      </c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8">
        <f t="shared" si="3"/>
        <v>0</v>
      </c>
      <c r="BE113" s="145"/>
      <c r="BF113" s="29" t="str">
        <f t="shared" si="4"/>
        <v xml:space="preserve"> Sin Iniciar</v>
      </c>
      <c r="BG113" s="180"/>
      <c r="BH113" s="31"/>
      <c r="BI113" s="184"/>
      <c r="BJ113" s="173"/>
      <c r="BK113" s="34"/>
      <c r="BL113" s="148" t="s">
        <v>68</v>
      </c>
      <c r="BM113" s="148"/>
      <c r="BN113" s="148"/>
    </row>
    <row r="114" spans="1:66" ht="25.5" customHeight="1" x14ac:dyDescent="0.2">
      <c r="A114" s="49"/>
      <c r="B114" s="45"/>
      <c r="C114" s="46"/>
      <c r="D114" s="50"/>
      <c r="E114" s="142"/>
      <c r="F114" s="149"/>
      <c r="G114" s="36" t="s">
        <v>167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7"/>
      <c r="AG114" s="27" t="s">
        <v>53</v>
      </c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8">
        <f t="shared" si="3"/>
        <v>0</v>
      </c>
      <c r="BE114" s="145"/>
      <c r="BF114" s="29" t="str">
        <f t="shared" si="4"/>
        <v xml:space="preserve"> Sin Iniciar</v>
      </c>
      <c r="BG114" s="181"/>
      <c r="BH114" s="31"/>
      <c r="BI114" s="185"/>
      <c r="BJ114" s="174"/>
      <c r="BK114" s="34"/>
      <c r="BL114" s="148" t="s">
        <v>68</v>
      </c>
      <c r="BM114" s="148"/>
      <c r="BN114" s="148"/>
    </row>
    <row r="115" spans="1:66" ht="31.5" customHeight="1" x14ac:dyDescent="0.2">
      <c r="A115" s="215" t="s">
        <v>168</v>
      </c>
      <c r="B115" s="182" t="s">
        <v>169</v>
      </c>
      <c r="C115" s="182" t="s">
        <v>170</v>
      </c>
      <c r="D115" s="171" t="s">
        <v>171</v>
      </c>
      <c r="E115" s="190" t="s">
        <v>172</v>
      </c>
      <c r="F115" s="151" t="s">
        <v>299</v>
      </c>
      <c r="G115" s="152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 t="s">
        <v>50</v>
      </c>
      <c r="Z115" s="26"/>
      <c r="AA115" s="26"/>
      <c r="AB115" s="26"/>
      <c r="AC115" s="26"/>
      <c r="AD115" s="26"/>
      <c r="AE115" s="26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8">
        <f t="shared" si="3"/>
        <v>0</v>
      </c>
      <c r="BE115" s="41"/>
      <c r="BF115" s="29" t="str">
        <f t="shared" si="4"/>
        <v xml:space="preserve"> Sin Iniciar</v>
      </c>
      <c r="BG115" s="162">
        <v>13080000</v>
      </c>
      <c r="BH115" s="31"/>
      <c r="BI115" s="162">
        <f>BG115-(BH115+BH116+BH117)</f>
        <v>13080000</v>
      </c>
      <c r="BJ115" s="172" t="s">
        <v>300</v>
      </c>
      <c r="BK115" s="69" t="s">
        <v>301</v>
      </c>
      <c r="BL115" s="148" t="s">
        <v>68</v>
      </c>
      <c r="BM115" s="148"/>
      <c r="BN115" s="148"/>
    </row>
    <row r="116" spans="1:66" ht="27.75" customHeight="1" x14ac:dyDescent="0.2">
      <c r="A116" s="215"/>
      <c r="B116" s="182"/>
      <c r="C116" s="182"/>
      <c r="D116" s="171"/>
      <c r="E116" s="191"/>
      <c r="F116" s="151" t="s">
        <v>173</v>
      </c>
      <c r="G116" s="152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 t="s">
        <v>50</v>
      </c>
      <c r="AW116" s="27" t="s">
        <v>50</v>
      </c>
      <c r="AX116" s="27" t="s">
        <v>50</v>
      </c>
      <c r="AY116" s="27" t="s">
        <v>50</v>
      </c>
      <c r="AZ116" s="27" t="s">
        <v>50</v>
      </c>
      <c r="BA116" s="27"/>
      <c r="BB116" s="27"/>
      <c r="BC116" s="27"/>
      <c r="BD116" s="28">
        <f t="shared" si="3"/>
        <v>0</v>
      </c>
      <c r="BE116" s="144">
        <f>(COUNTIF(H116:BC138,"C"))/((COUNTIF(H116:BC138,"C")+COUNTIF(H116:BC138,"P")+COUNTIF(H116:BC138,"R")))</f>
        <v>0</v>
      </c>
      <c r="BF116" s="29" t="str">
        <f t="shared" si="4"/>
        <v xml:space="preserve"> Sin Iniciar</v>
      </c>
      <c r="BG116" s="163"/>
      <c r="BH116" s="31"/>
      <c r="BI116" s="163"/>
      <c r="BJ116" s="173"/>
      <c r="BK116" s="34"/>
      <c r="BL116" s="148" t="s">
        <v>68</v>
      </c>
      <c r="BM116" s="148"/>
      <c r="BN116" s="148"/>
    </row>
    <row r="117" spans="1:66" ht="27.75" customHeight="1" x14ac:dyDescent="0.2">
      <c r="A117" s="215"/>
      <c r="B117" s="182"/>
      <c r="C117" s="182"/>
      <c r="D117" s="171"/>
      <c r="E117" s="191"/>
      <c r="F117" s="143" t="s">
        <v>174</v>
      </c>
      <c r="G117" s="143"/>
      <c r="H117" s="26"/>
      <c r="I117" s="26"/>
      <c r="J117" s="26"/>
      <c r="K117" s="26" t="s">
        <v>50</v>
      </c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8">
        <f t="shared" si="3"/>
        <v>0</v>
      </c>
      <c r="BE117" s="145"/>
      <c r="BF117" s="29" t="str">
        <f t="shared" si="4"/>
        <v xml:space="preserve"> Sin Iniciar</v>
      </c>
      <c r="BG117" s="164"/>
      <c r="BH117" s="31"/>
      <c r="BI117" s="164"/>
      <c r="BJ117" s="174"/>
      <c r="BK117" s="34"/>
      <c r="BL117" s="148" t="s">
        <v>68</v>
      </c>
      <c r="BM117" s="148"/>
      <c r="BN117" s="148"/>
    </row>
    <row r="118" spans="1:66" ht="27.75" customHeight="1" x14ac:dyDescent="0.2">
      <c r="A118" s="215"/>
      <c r="B118" s="182"/>
      <c r="C118" s="182"/>
      <c r="D118" s="171"/>
      <c r="E118" s="191"/>
      <c r="F118" s="165" t="s">
        <v>111</v>
      </c>
      <c r="G118" s="38" t="s">
        <v>302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 t="s">
        <v>50</v>
      </c>
      <c r="Z118" s="26"/>
      <c r="AA118" s="26"/>
      <c r="AB118" s="26"/>
      <c r="AC118" s="26"/>
      <c r="AD118" s="26"/>
      <c r="AE118" s="26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8">
        <f t="shared" si="3"/>
        <v>0</v>
      </c>
      <c r="BE118" s="145"/>
      <c r="BF118" s="29" t="str">
        <f t="shared" si="4"/>
        <v xml:space="preserve"> Sin Iniciar</v>
      </c>
      <c r="BG118" s="159">
        <v>1080000</v>
      </c>
      <c r="BH118" s="31"/>
      <c r="BI118" s="162">
        <f>BG118-(BH118+BH119+BH120+BH121+BH122+BH123+BH124+BH125+BH126+BH127+BH128+BH129)</f>
        <v>1080000</v>
      </c>
      <c r="BJ118" s="202" t="s">
        <v>303</v>
      </c>
      <c r="BK118" s="34"/>
      <c r="BL118" s="148" t="s">
        <v>68</v>
      </c>
      <c r="BM118" s="148"/>
      <c r="BN118" s="148"/>
    </row>
    <row r="119" spans="1:66" ht="24.75" customHeight="1" x14ac:dyDescent="0.2">
      <c r="A119" s="215"/>
      <c r="B119" s="182"/>
      <c r="C119" s="182"/>
      <c r="D119" s="171"/>
      <c r="E119" s="191"/>
      <c r="F119" s="166"/>
      <c r="G119" s="38" t="s">
        <v>304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 t="s">
        <v>50</v>
      </c>
      <c r="AC119" s="26"/>
      <c r="AD119" s="26"/>
      <c r="AE119" s="26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8">
        <f t="shared" si="3"/>
        <v>0</v>
      </c>
      <c r="BE119" s="145"/>
      <c r="BF119" s="29" t="str">
        <f t="shared" si="4"/>
        <v xml:space="preserve"> Sin Iniciar</v>
      </c>
      <c r="BG119" s="160"/>
      <c r="BH119" s="31"/>
      <c r="BI119" s="163"/>
      <c r="BJ119" s="203"/>
      <c r="BK119" s="34"/>
      <c r="BL119" s="148" t="s">
        <v>68</v>
      </c>
      <c r="BM119" s="148"/>
      <c r="BN119" s="148"/>
    </row>
    <row r="120" spans="1:66" ht="24.75" customHeight="1" x14ac:dyDescent="0.2">
      <c r="A120" s="215"/>
      <c r="B120" s="182"/>
      <c r="C120" s="182"/>
      <c r="D120" s="171"/>
      <c r="E120" s="191"/>
      <c r="F120" s="166"/>
      <c r="G120" s="38" t="s">
        <v>175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 t="s">
        <v>50</v>
      </c>
      <c r="Y120" s="26"/>
      <c r="Z120" s="26"/>
      <c r="AA120" s="26"/>
      <c r="AB120" s="26"/>
      <c r="AC120" s="26"/>
      <c r="AD120" s="26"/>
      <c r="AE120" s="26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8">
        <f t="shared" si="3"/>
        <v>0</v>
      </c>
      <c r="BE120" s="145"/>
      <c r="BF120" s="29" t="str">
        <f t="shared" si="4"/>
        <v xml:space="preserve"> Sin Iniciar</v>
      </c>
      <c r="BG120" s="160"/>
      <c r="BH120" s="31"/>
      <c r="BI120" s="163"/>
      <c r="BJ120" s="203"/>
      <c r="BK120" s="34"/>
      <c r="BL120" s="148" t="s">
        <v>68</v>
      </c>
      <c r="BM120" s="148"/>
      <c r="BN120" s="148"/>
    </row>
    <row r="121" spans="1:66" ht="32.25" customHeight="1" x14ac:dyDescent="0.2">
      <c r="A121" s="215"/>
      <c r="B121" s="182"/>
      <c r="C121" s="182"/>
      <c r="D121" s="171"/>
      <c r="E121" s="191"/>
      <c r="F121" s="166"/>
      <c r="G121" s="38" t="s">
        <v>305</v>
      </c>
      <c r="H121" s="26"/>
      <c r="I121" s="26"/>
      <c r="J121" s="26"/>
      <c r="K121" s="26"/>
      <c r="L121" s="26"/>
      <c r="M121" s="26"/>
      <c r="N121" s="26" t="s">
        <v>50</v>
      </c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8">
        <f t="shared" si="3"/>
        <v>0</v>
      </c>
      <c r="BE121" s="145"/>
      <c r="BF121" s="29" t="str">
        <f t="shared" si="4"/>
        <v xml:space="preserve"> Sin Iniciar</v>
      </c>
      <c r="BG121" s="160"/>
      <c r="BH121" s="31"/>
      <c r="BI121" s="163"/>
      <c r="BJ121" s="203"/>
      <c r="BK121" s="34"/>
      <c r="BL121" s="148" t="s">
        <v>68</v>
      </c>
      <c r="BM121" s="148"/>
      <c r="BN121" s="148"/>
    </row>
    <row r="122" spans="1:66" ht="24.75" customHeight="1" x14ac:dyDescent="0.2">
      <c r="A122" s="215"/>
      <c r="B122" s="182"/>
      <c r="C122" s="182"/>
      <c r="D122" s="171"/>
      <c r="E122" s="191"/>
      <c r="F122" s="166"/>
      <c r="G122" s="38" t="s">
        <v>306</v>
      </c>
      <c r="H122" s="26"/>
      <c r="I122" s="26"/>
      <c r="J122" s="26"/>
      <c r="K122" s="26"/>
      <c r="L122" s="26"/>
      <c r="M122" s="26"/>
      <c r="N122" s="26" t="s">
        <v>50</v>
      </c>
      <c r="O122" s="26" t="s">
        <v>50</v>
      </c>
      <c r="P122" s="26"/>
      <c r="Q122" s="26" t="s">
        <v>50</v>
      </c>
      <c r="R122" s="26"/>
      <c r="S122" s="26" t="s">
        <v>50</v>
      </c>
      <c r="T122" s="26"/>
      <c r="U122" s="26"/>
      <c r="V122" s="26"/>
      <c r="W122" s="26"/>
      <c r="X122" s="26"/>
      <c r="Y122" s="26" t="s">
        <v>50</v>
      </c>
      <c r="Z122" s="26"/>
      <c r="AA122" s="26" t="s">
        <v>50</v>
      </c>
      <c r="AB122" s="26" t="s">
        <v>50</v>
      </c>
      <c r="AC122" s="26"/>
      <c r="AD122" s="26" t="s">
        <v>50</v>
      </c>
      <c r="AE122" s="26"/>
      <c r="AF122" s="27" t="s">
        <v>50</v>
      </c>
      <c r="AG122" s="27"/>
      <c r="AH122" s="27" t="s">
        <v>50</v>
      </c>
      <c r="AI122" s="27"/>
      <c r="AJ122" s="27"/>
      <c r="AK122" s="27"/>
      <c r="AL122" s="27" t="s">
        <v>50</v>
      </c>
      <c r="AM122" s="27" t="s">
        <v>50</v>
      </c>
      <c r="AN122" s="27"/>
      <c r="AO122" s="27" t="s">
        <v>50</v>
      </c>
      <c r="AP122" s="27"/>
      <c r="AQ122" s="27" t="s">
        <v>50</v>
      </c>
      <c r="AR122" s="27"/>
      <c r="AS122" s="27" t="s">
        <v>50</v>
      </c>
      <c r="AT122" s="27"/>
      <c r="AU122" s="27" t="s">
        <v>50</v>
      </c>
      <c r="AV122" s="27"/>
      <c r="AW122" s="27" t="s">
        <v>50</v>
      </c>
      <c r="AX122" s="27"/>
      <c r="AY122" s="27" t="s">
        <v>50</v>
      </c>
      <c r="AZ122" s="27"/>
      <c r="BA122" s="27"/>
      <c r="BB122" s="27"/>
      <c r="BC122" s="27"/>
      <c r="BD122" s="28">
        <f t="shared" si="3"/>
        <v>0</v>
      </c>
      <c r="BE122" s="145"/>
      <c r="BF122" s="29" t="str">
        <f t="shared" si="4"/>
        <v xml:space="preserve"> Sin Iniciar</v>
      </c>
      <c r="BG122" s="160"/>
      <c r="BH122" s="31"/>
      <c r="BI122" s="163"/>
      <c r="BJ122" s="203"/>
      <c r="BK122" s="34"/>
      <c r="BL122" s="148" t="s">
        <v>68</v>
      </c>
      <c r="BM122" s="148"/>
      <c r="BN122" s="148"/>
    </row>
    <row r="123" spans="1:66" ht="32.25" customHeight="1" x14ac:dyDescent="0.2">
      <c r="A123" s="215"/>
      <c r="B123" s="182"/>
      <c r="C123" s="182"/>
      <c r="D123" s="171"/>
      <c r="E123" s="191"/>
      <c r="F123" s="166"/>
      <c r="G123" s="38" t="s">
        <v>307</v>
      </c>
      <c r="H123" s="26"/>
      <c r="I123" s="26"/>
      <c r="J123" s="26"/>
      <c r="K123" s="26"/>
      <c r="L123" s="26" t="s">
        <v>50</v>
      </c>
      <c r="M123" s="26" t="s">
        <v>50</v>
      </c>
      <c r="N123" s="26" t="s">
        <v>50</v>
      </c>
      <c r="O123" s="26" t="s">
        <v>50</v>
      </c>
      <c r="P123" s="26" t="s">
        <v>50</v>
      </c>
      <c r="Q123" s="26" t="s">
        <v>50</v>
      </c>
      <c r="R123" s="26" t="s">
        <v>50</v>
      </c>
      <c r="S123" s="26" t="s">
        <v>50</v>
      </c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8">
        <f t="shared" si="3"/>
        <v>0</v>
      </c>
      <c r="BE123" s="145"/>
      <c r="BF123" s="29" t="str">
        <f t="shared" si="4"/>
        <v xml:space="preserve"> Sin Iniciar</v>
      </c>
      <c r="BG123" s="160"/>
      <c r="BH123" s="31"/>
      <c r="BI123" s="163"/>
      <c r="BJ123" s="203"/>
      <c r="BK123" s="34"/>
      <c r="BL123" s="148" t="s">
        <v>68</v>
      </c>
      <c r="BM123" s="148"/>
      <c r="BN123" s="148"/>
    </row>
    <row r="124" spans="1:66" ht="115.5" customHeight="1" x14ac:dyDescent="0.2">
      <c r="A124" s="215"/>
      <c r="B124" s="182"/>
      <c r="C124" s="182"/>
      <c r="D124" s="171"/>
      <c r="E124" s="191"/>
      <c r="F124" s="166"/>
      <c r="G124" s="38" t="s">
        <v>308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 t="s">
        <v>53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8">
        <f t="shared" si="3"/>
        <v>0</v>
      </c>
      <c r="BE124" s="145"/>
      <c r="BF124" s="29" t="str">
        <f t="shared" si="4"/>
        <v xml:space="preserve"> Sin Iniciar</v>
      </c>
      <c r="BG124" s="160"/>
      <c r="BH124" s="31"/>
      <c r="BI124" s="163"/>
      <c r="BJ124" s="203"/>
      <c r="BK124" s="71" t="s">
        <v>309</v>
      </c>
      <c r="BL124" s="148" t="s">
        <v>68</v>
      </c>
      <c r="BM124" s="148"/>
      <c r="BN124" s="148"/>
    </row>
    <row r="125" spans="1:66" ht="24.75" customHeight="1" x14ac:dyDescent="0.2">
      <c r="A125" s="215"/>
      <c r="B125" s="182"/>
      <c r="C125" s="182"/>
      <c r="D125" s="171"/>
      <c r="E125" s="191"/>
      <c r="F125" s="166"/>
      <c r="G125" s="38" t="s">
        <v>310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 t="s">
        <v>50</v>
      </c>
      <c r="AC125" s="26"/>
      <c r="AD125" s="26"/>
      <c r="AE125" s="26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 t="s">
        <v>50</v>
      </c>
      <c r="AY125" s="27"/>
      <c r="AZ125" s="27"/>
      <c r="BA125" s="27"/>
      <c r="BB125" s="27"/>
      <c r="BC125" s="27"/>
      <c r="BD125" s="28">
        <f t="shared" si="3"/>
        <v>0</v>
      </c>
      <c r="BE125" s="145"/>
      <c r="BF125" s="29" t="str">
        <f t="shared" si="4"/>
        <v xml:space="preserve"> Sin Iniciar</v>
      </c>
      <c r="BG125" s="160"/>
      <c r="BH125" s="31"/>
      <c r="BI125" s="163"/>
      <c r="BJ125" s="203"/>
      <c r="BK125" s="71"/>
      <c r="BL125" s="148" t="s">
        <v>68</v>
      </c>
      <c r="BM125" s="148"/>
      <c r="BN125" s="148"/>
    </row>
    <row r="126" spans="1:66" ht="24.75" customHeight="1" x14ac:dyDescent="0.2">
      <c r="A126" s="215"/>
      <c r="B126" s="182"/>
      <c r="C126" s="182"/>
      <c r="D126" s="171"/>
      <c r="E126" s="191"/>
      <c r="F126" s="166"/>
      <c r="G126" s="38" t="s">
        <v>311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7" t="s">
        <v>50</v>
      </c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8">
        <f t="shared" si="3"/>
        <v>0</v>
      </c>
      <c r="BE126" s="145"/>
      <c r="BF126" s="29" t="str">
        <f t="shared" si="4"/>
        <v xml:space="preserve"> Sin Iniciar</v>
      </c>
      <c r="BG126" s="160"/>
      <c r="BH126" s="31"/>
      <c r="BI126" s="163"/>
      <c r="BJ126" s="203"/>
      <c r="BK126" s="34"/>
      <c r="BL126" s="148" t="s">
        <v>68</v>
      </c>
      <c r="BM126" s="148"/>
      <c r="BN126" s="148"/>
    </row>
    <row r="127" spans="1:66" ht="24.75" customHeight="1" x14ac:dyDescent="0.2">
      <c r="A127" s="215"/>
      <c r="B127" s="182"/>
      <c r="C127" s="182"/>
      <c r="D127" s="171"/>
      <c r="E127" s="191"/>
      <c r="F127" s="166"/>
      <c r="G127" s="38" t="s">
        <v>312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7"/>
      <c r="AG127" s="27"/>
      <c r="AH127" s="27"/>
      <c r="AI127" s="27" t="s">
        <v>50</v>
      </c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8">
        <f t="shared" si="3"/>
        <v>0</v>
      </c>
      <c r="BE127" s="145"/>
      <c r="BF127" s="29" t="str">
        <f t="shared" si="4"/>
        <v xml:space="preserve"> Sin Iniciar</v>
      </c>
      <c r="BG127" s="160"/>
      <c r="BH127" s="31"/>
      <c r="BI127" s="163"/>
      <c r="BJ127" s="203"/>
      <c r="BK127" s="34"/>
      <c r="BL127" s="148" t="s">
        <v>68</v>
      </c>
      <c r="BM127" s="148"/>
      <c r="BN127" s="148"/>
    </row>
    <row r="128" spans="1:66" ht="24.75" customHeight="1" x14ac:dyDescent="0.2">
      <c r="A128" s="215"/>
      <c r="B128" s="182"/>
      <c r="C128" s="182"/>
      <c r="D128" s="171"/>
      <c r="E128" s="191"/>
      <c r="F128" s="166"/>
      <c r="G128" s="38" t="s">
        <v>176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7"/>
      <c r="AG128" s="27"/>
      <c r="AH128" s="27"/>
      <c r="AI128" s="27" t="s">
        <v>53</v>
      </c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8">
        <f t="shared" si="3"/>
        <v>0</v>
      </c>
      <c r="BE128" s="145"/>
      <c r="BF128" s="29" t="str">
        <f t="shared" si="4"/>
        <v xml:space="preserve"> Sin Iniciar</v>
      </c>
      <c r="BG128" s="160"/>
      <c r="BH128" s="31"/>
      <c r="BI128" s="163"/>
      <c r="BJ128" s="203"/>
      <c r="BK128" s="34"/>
      <c r="BL128" s="148" t="s">
        <v>68</v>
      </c>
      <c r="BM128" s="148"/>
      <c r="BN128" s="148"/>
    </row>
    <row r="129" spans="1:66" ht="24.75" customHeight="1" x14ac:dyDescent="0.2">
      <c r="A129" s="215"/>
      <c r="B129" s="182"/>
      <c r="C129" s="182"/>
      <c r="D129" s="171"/>
      <c r="E129" s="191"/>
      <c r="F129" s="195"/>
      <c r="G129" s="38" t="s">
        <v>313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 t="s">
        <v>50</v>
      </c>
      <c r="BA129" s="27"/>
      <c r="BB129" s="27"/>
      <c r="BC129" s="27"/>
      <c r="BD129" s="28">
        <f t="shared" si="3"/>
        <v>0</v>
      </c>
      <c r="BE129" s="145"/>
      <c r="BF129" s="29" t="str">
        <f t="shared" si="4"/>
        <v xml:space="preserve"> Sin Iniciar</v>
      </c>
      <c r="BG129" s="161"/>
      <c r="BH129" s="31"/>
      <c r="BI129" s="164"/>
      <c r="BJ129" s="204"/>
      <c r="BK129" s="34"/>
      <c r="BL129" s="148" t="s">
        <v>68</v>
      </c>
      <c r="BM129" s="148"/>
      <c r="BN129" s="148"/>
    </row>
    <row r="130" spans="1:66" ht="24.75" customHeight="1" x14ac:dyDescent="0.2">
      <c r="A130" s="215"/>
      <c r="B130" s="182"/>
      <c r="C130" s="182"/>
      <c r="D130" s="171"/>
      <c r="E130" s="191"/>
      <c r="F130" s="149" t="s">
        <v>177</v>
      </c>
      <c r="G130" s="38" t="s">
        <v>178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 t="s">
        <v>50</v>
      </c>
      <c r="R130" s="26" t="s">
        <v>50</v>
      </c>
      <c r="S130" s="26" t="s">
        <v>50</v>
      </c>
      <c r="T130" s="26" t="s">
        <v>50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8">
        <f t="shared" si="3"/>
        <v>0</v>
      </c>
      <c r="BE130" s="145"/>
      <c r="BF130" s="29" t="str">
        <f t="shared" si="4"/>
        <v xml:space="preserve"> Sin Iniciar</v>
      </c>
      <c r="BG130" s="196">
        <v>0</v>
      </c>
      <c r="BH130" s="31"/>
      <c r="BI130" s="199">
        <f>BG130-(BH130+BH131+BH132+BH133+BH134)</f>
        <v>0</v>
      </c>
      <c r="BJ130" s="172" t="s">
        <v>257</v>
      </c>
      <c r="BK130" s="34"/>
      <c r="BL130" s="148" t="s">
        <v>68</v>
      </c>
      <c r="BM130" s="148"/>
      <c r="BN130" s="148"/>
    </row>
    <row r="131" spans="1:66" ht="24.75" customHeight="1" x14ac:dyDescent="0.2">
      <c r="A131" s="215"/>
      <c r="B131" s="182"/>
      <c r="C131" s="182"/>
      <c r="D131" s="171"/>
      <c r="E131" s="191"/>
      <c r="F131" s="149"/>
      <c r="G131" s="38" t="s">
        <v>179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 t="s">
        <v>53</v>
      </c>
      <c r="X131" s="26"/>
      <c r="Y131" s="26"/>
      <c r="Z131" s="26"/>
      <c r="AA131" s="26"/>
      <c r="AB131" s="26"/>
      <c r="AC131" s="26"/>
      <c r="AD131" s="26"/>
      <c r="AE131" s="26"/>
      <c r="AF131" s="27"/>
      <c r="AG131" s="27"/>
      <c r="AH131" s="27"/>
      <c r="AI131" s="27"/>
      <c r="AJ131" s="27"/>
      <c r="AK131" s="27" t="s">
        <v>53</v>
      </c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8">
        <f t="shared" si="3"/>
        <v>0</v>
      </c>
      <c r="BE131" s="145"/>
      <c r="BF131" s="29" t="str">
        <f t="shared" si="4"/>
        <v xml:space="preserve"> Sin Iniciar</v>
      </c>
      <c r="BG131" s="197"/>
      <c r="BH131" s="31"/>
      <c r="BI131" s="200"/>
      <c r="BJ131" s="173"/>
      <c r="BK131" s="34"/>
      <c r="BL131" s="148" t="s">
        <v>68</v>
      </c>
      <c r="BM131" s="148"/>
      <c r="BN131" s="148"/>
    </row>
    <row r="132" spans="1:66" ht="24.75" customHeight="1" x14ac:dyDescent="0.2">
      <c r="A132" s="215"/>
      <c r="B132" s="182"/>
      <c r="C132" s="182"/>
      <c r="D132" s="171"/>
      <c r="E132" s="191"/>
      <c r="F132" s="149"/>
      <c r="G132" s="38" t="s">
        <v>180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 t="s">
        <v>53</v>
      </c>
      <c r="AA132" s="26"/>
      <c r="AB132" s="26"/>
      <c r="AC132" s="26"/>
      <c r="AD132" s="26"/>
      <c r="AE132" s="26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 t="s">
        <v>53</v>
      </c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8">
        <f t="shared" si="3"/>
        <v>0</v>
      </c>
      <c r="BE132" s="145"/>
      <c r="BF132" s="29" t="str">
        <f t="shared" si="4"/>
        <v xml:space="preserve"> Sin Iniciar</v>
      </c>
      <c r="BG132" s="197"/>
      <c r="BH132" s="31"/>
      <c r="BI132" s="200"/>
      <c r="BJ132" s="173"/>
      <c r="BK132" s="34"/>
      <c r="BL132" s="148" t="s">
        <v>68</v>
      </c>
      <c r="BM132" s="148"/>
      <c r="BN132" s="148"/>
    </row>
    <row r="133" spans="1:66" ht="24.75" customHeight="1" x14ac:dyDescent="0.2">
      <c r="A133" s="215"/>
      <c r="B133" s="182"/>
      <c r="C133" s="182"/>
      <c r="D133" s="171"/>
      <c r="E133" s="191"/>
      <c r="F133" s="149"/>
      <c r="G133" s="38" t="s">
        <v>181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 t="s">
        <v>50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 t="s">
        <v>50</v>
      </c>
      <c r="AC133" s="26"/>
      <c r="AD133" s="26"/>
      <c r="AE133" s="26"/>
      <c r="AF133" s="27"/>
      <c r="AG133" s="27"/>
      <c r="AH133" s="27"/>
      <c r="AI133" s="27"/>
      <c r="AJ133" s="27"/>
      <c r="AK133" s="27"/>
      <c r="AL133" s="27"/>
      <c r="AM133" s="27" t="s">
        <v>50</v>
      </c>
      <c r="AN133" s="27"/>
      <c r="AO133" s="27"/>
      <c r="AP133" s="27"/>
      <c r="AQ133" s="27"/>
      <c r="AR133" s="27"/>
      <c r="AS133" s="27"/>
      <c r="AT133" s="27"/>
      <c r="AU133" s="27"/>
      <c r="AV133" s="27" t="s">
        <v>50</v>
      </c>
      <c r="AW133" s="27"/>
      <c r="AX133" s="27"/>
      <c r="AY133" s="27"/>
      <c r="AZ133" s="27"/>
      <c r="BA133" s="27"/>
      <c r="BB133" s="27"/>
      <c r="BC133" s="27"/>
      <c r="BD133" s="28">
        <f t="shared" si="3"/>
        <v>0</v>
      </c>
      <c r="BE133" s="145"/>
      <c r="BF133" s="29" t="str">
        <f t="shared" si="4"/>
        <v xml:space="preserve"> Sin Iniciar</v>
      </c>
      <c r="BG133" s="197"/>
      <c r="BH133" s="31"/>
      <c r="BI133" s="200"/>
      <c r="BJ133" s="173"/>
      <c r="BK133" s="34"/>
      <c r="BL133" s="148" t="s">
        <v>68</v>
      </c>
      <c r="BM133" s="148"/>
      <c r="BN133" s="148"/>
    </row>
    <row r="134" spans="1:66" ht="24.75" customHeight="1" x14ac:dyDescent="0.2">
      <c r="A134" s="215"/>
      <c r="B134" s="182"/>
      <c r="C134" s="182"/>
      <c r="D134" s="171"/>
      <c r="E134" s="191"/>
      <c r="F134" s="149"/>
      <c r="G134" s="38" t="s">
        <v>182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 t="s">
        <v>50</v>
      </c>
      <c r="V134" s="26"/>
      <c r="W134" s="26"/>
      <c r="X134" s="26"/>
      <c r="Y134" s="26"/>
      <c r="Z134" s="26"/>
      <c r="AA134" s="26"/>
      <c r="AB134" s="26"/>
      <c r="AC134" s="26" t="s">
        <v>50</v>
      </c>
      <c r="AD134" s="26"/>
      <c r="AE134" s="26"/>
      <c r="AF134" s="27"/>
      <c r="AG134" s="27"/>
      <c r="AH134" s="27"/>
      <c r="AI134" s="27"/>
      <c r="AJ134" s="27"/>
      <c r="AK134" s="27" t="s">
        <v>50</v>
      </c>
      <c r="AL134" s="27"/>
      <c r="AM134" s="27"/>
      <c r="AN134" s="27"/>
      <c r="AO134" s="27"/>
      <c r="AP134" s="27"/>
      <c r="AQ134" s="27"/>
      <c r="AR134" s="27" t="s">
        <v>50</v>
      </c>
      <c r="AS134" s="27"/>
      <c r="AT134" s="27"/>
      <c r="AU134" s="27"/>
      <c r="AV134" s="27"/>
      <c r="AW134" s="27"/>
      <c r="AX134" s="27"/>
      <c r="AY134" s="27" t="s">
        <v>50</v>
      </c>
      <c r="AZ134" s="27"/>
      <c r="BA134" s="27"/>
      <c r="BB134" s="27"/>
      <c r="BC134" s="27"/>
      <c r="BD134" s="28">
        <f t="shared" si="3"/>
        <v>0</v>
      </c>
      <c r="BE134" s="145"/>
      <c r="BF134" s="29" t="str">
        <f t="shared" si="4"/>
        <v xml:space="preserve"> Sin Iniciar</v>
      </c>
      <c r="BG134" s="198"/>
      <c r="BH134" s="31"/>
      <c r="BI134" s="201"/>
      <c r="BJ134" s="174"/>
      <c r="BK134" s="34"/>
      <c r="BL134" s="148" t="s">
        <v>68</v>
      </c>
      <c r="BM134" s="148"/>
      <c r="BN134" s="148"/>
    </row>
    <row r="135" spans="1:66" ht="24.75" customHeight="1" x14ac:dyDescent="0.2">
      <c r="A135" s="215"/>
      <c r="B135" s="182"/>
      <c r="C135" s="182"/>
      <c r="D135" s="171"/>
      <c r="E135" s="191"/>
      <c r="F135" s="149" t="s">
        <v>183</v>
      </c>
      <c r="G135" s="38" t="s">
        <v>184</v>
      </c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 t="s">
        <v>53</v>
      </c>
      <c r="AF135" s="27" t="s">
        <v>53</v>
      </c>
      <c r="AG135" s="27" t="s">
        <v>53</v>
      </c>
      <c r="AH135" s="27" t="s">
        <v>53</v>
      </c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8">
        <f t="shared" si="3"/>
        <v>0</v>
      </c>
      <c r="BE135" s="145"/>
      <c r="BF135" s="29" t="str">
        <f t="shared" si="4"/>
        <v xml:space="preserve"> Sin Iniciar</v>
      </c>
      <c r="BG135" s="196">
        <v>0</v>
      </c>
      <c r="BH135" s="31"/>
      <c r="BI135" s="199">
        <f>BG135-(BH135+BH136+BH137+BH138)</f>
        <v>0</v>
      </c>
      <c r="BJ135" s="172" t="s">
        <v>314</v>
      </c>
      <c r="BK135" s="34"/>
      <c r="BL135" s="148" t="s">
        <v>68</v>
      </c>
      <c r="BM135" s="148"/>
      <c r="BN135" s="148"/>
    </row>
    <row r="136" spans="1:66" ht="37.5" customHeight="1" x14ac:dyDescent="0.2">
      <c r="A136" s="215"/>
      <c r="B136" s="182"/>
      <c r="C136" s="182"/>
      <c r="D136" s="171"/>
      <c r="E136" s="191"/>
      <c r="F136" s="149"/>
      <c r="G136" s="38" t="s">
        <v>185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7"/>
      <c r="AG136" s="27"/>
      <c r="AH136" s="27"/>
      <c r="AI136" s="27" t="s">
        <v>53</v>
      </c>
      <c r="AJ136" s="27" t="s">
        <v>53</v>
      </c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8">
        <f t="shared" si="3"/>
        <v>0</v>
      </c>
      <c r="BE136" s="145"/>
      <c r="BF136" s="29" t="str">
        <f t="shared" si="4"/>
        <v xml:space="preserve"> Sin Iniciar</v>
      </c>
      <c r="BG136" s="197"/>
      <c r="BH136" s="31"/>
      <c r="BI136" s="200"/>
      <c r="BJ136" s="174"/>
      <c r="BK136" s="34"/>
      <c r="BL136" s="148" t="s">
        <v>68</v>
      </c>
      <c r="BM136" s="148"/>
      <c r="BN136" s="148"/>
    </row>
    <row r="137" spans="1:66" ht="24.75" customHeight="1" x14ac:dyDescent="0.2">
      <c r="A137" s="215"/>
      <c r="B137" s="182"/>
      <c r="C137" s="182"/>
      <c r="D137" s="171"/>
      <c r="E137" s="191"/>
      <c r="F137" s="149"/>
      <c r="G137" s="38" t="s">
        <v>186</v>
      </c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 t="s">
        <v>53</v>
      </c>
      <c r="AR137" s="27" t="s">
        <v>53</v>
      </c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8">
        <f t="shared" si="3"/>
        <v>0</v>
      </c>
      <c r="BE137" s="145"/>
      <c r="BF137" s="29" t="str">
        <f t="shared" si="4"/>
        <v xml:space="preserve"> Sin Iniciar</v>
      </c>
      <c r="BG137" s="197"/>
      <c r="BH137" s="31"/>
      <c r="BI137" s="200"/>
      <c r="BJ137" s="72" t="s">
        <v>315</v>
      </c>
      <c r="BK137" s="34"/>
      <c r="BL137" s="148" t="s">
        <v>68</v>
      </c>
      <c r="BM137" s="148"/>
      <c r="BN137" s="148"/>
    </row>
    <row r="138" spans="1:66" ht="24.75" customHeight="1" x14ac:dyDescent="0.2">
      <c r="A138" s="215"/>
      <c r="B138" s="182"/>
      <c r="C138" s="182"/>
      <c r="D138" s="171"/>
      <c r="E138" s="192"/>
      <c r="F138" s="149"/>
      <c r="G138" s="38" t="s">
        <v>187</v>
      </c>
      <c r="H138" s="26"/>
      <c r="I138" s="26"/>
      <c r="J138" s="26"/>
      <c r="K138" s="26"/>
      <c r="L138" s="26"/>
      <c r="M138" s="26"/>
      <c r="N138" s="26"/>
      <c r="O138" s="26" t="s">
        <v>53</v>
      </c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8">
        <f t="shared" si="3"/>
        <v>0</v>
      </c>
      <c r="BE138" s="194"/>
      <c r="BF138" s="29" t="str">
        <f t="shared" si="4"/>
        <v xml:space="preserve"> Sin Iniciar</v>
      </c>
      <c r="BG138" s="198"/>
      <c r="BH138" s="31"/>
      <c r="BI138" s="201"/>
      <c r="BJ138" s="72" t="s">
        <v>315</v>
      </c>
      <c r="BK138" s="34"/>
      <c r="BL138" s="148" t="s">
        <v>68</v>
      </c>
      <c r="BM138" s="148"/>
      <c r="BN138" s="148"/>
    </row>
    <row r="139" spans="1:66" ht="23.25" customHeight="1" x14ac:dyDescent="0.2">
      <c r="A139" s="205" t="s">
        <v>188</v>
      </c>
      <c r="B139" s="208" t="s">
        <v>189</v>
      </c>
      <c r="C139" s="211" t="s">
        <v>190</v>
      </c>
      <c r="D139" s="167" t="s">
        <v>191</v>
      </c>
      <c r="E139" s="142" t="s">
        <v>192</v>
      </c>
      <c r="F139" s="143" t="s">
        <v>193</v>
      </c>
      <c r="G139" s="143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 t="s">
        <v>50</v>
      </c>
      <c r="AA139" s="26"/>
      <c r="AB139" s="26"/>
      <c r="AC139" s="26"/>
      <c r="AD139" s="26"/>
      <c r="AE139" s="26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8">
        <f t="shared" si="3"/>
        <v>0</v>
      </c>
      <c r="BE139" s="214">
        <f>(COUNTIF(H139:BC159,"C"))/((COUNTIF(H139:BC159,"C")+COUNTIF(H139:BC159,"P")+COUNTIF(H139:BC159,"R")))</f>
        <v>0</v>
      </c>
      <c r="BF139" s="29" t="str">
        <f t="shared" si="4"/>
        <v xml:space="preserve"> Sin Iniciar</v>
      </c>
      <c r="BG139" s="159">
        <v>0</v>
      </c>
      <c r="BH139" s="31"/>
      <c r="BI139" s="162">
        <f>BG139-(BH139+BH140+BH141+BH142+BH143+BH144+BH145+BH146+BH147+BH148+BH149+BH150+BH151+BH152+BH153+BH154+BH155+BH156+BH157+BH158+BH159+BH160+BH161+BH162+BH163+BH164+BH165+BH166)</f>
        <v>0</v>
      </c>
      <c r="BJ139" s="172" t="s">
        <v>316</v>
      </c>
      <c r="BK139" s="34"/>
      <c r="BL139" s="148" t="s">
        <v>68</v>
      </c>
      <c r="BM139" s="148"/>
      <c r="BN139" s="148"/>
    </row>
    <row r="140" spans="1:66" ht="23.25" customHeight="1" x14ac:dyDescent="0.2">
      <c r="A140" s="206"/>
      <c r="B140" s="209"/>
      <c r="C140" s="212"/>
      <c r="D140" s="167"/>
      <c r="E140" s="142"/>
      <c r="F140" s="143" t="s">
        <v>194</v>
      </c>
      <c r="G140" s="143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 t="s">
        <v>50</v>
      </c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8">
        <f t="shared" si="3"/>
        <v>0</v>
      </c>
      <c r="BE140" s="214"/>
      <c r="BF140" s="29" t="str">
        <f t="shared" si="4"/>
        <v xml:space="preserve"> Sin Iniciar</v>
      </c>
      <c r="BG140" s="160"/>
      <c r="BH140" s="31"/>
      <c r="BI140" s="163"/>
      <c r="BJ140" s="173"/>
      <c r="BK140" s="34"/>
      <c r="BL140" s="148" t="s">
        <v>68</v>
      </c>
      <c r="BM140" s="148"/>
      <c r="BN140" s="148"/>
    </row>
    <row r="141" spans="1:66" ht="23.25" customHeight="1" x14ac:dyDescent="0.2">
      <c r="A141" s="206"/>
      <c r="B141" s="209"/>
      <c r="C141" s="212"/>
      <c r="D141" s="167"/>
      <c r="E141" s="142"/>
      <c r="F141" s="143" t="s">
        <v>195</v>
      </c>
      <c r="G141" s="143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 t="s">
        <v>50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7" t="s">
        <v>50</v>
      </c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 t="s">
        <v>50</v>
      </c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8">
        <f t="shared" si="3"/>
        <v>0</v>
      </c>
      <c r="BE141" s="214"/>
      <c r="BF141" s="29" t="str">
        <f t="shared" si="4"/>
        <v xml:space="preserve"> Sin Iniciar</v>
      </c>
      <c r="BG141" s="160"/>
      <c r="BH141" s="31"/>
      <c r="BI141" s="163"/>
      <c r="BJ141" s="173"/>
      <c r="BK141" s="34"/>
      <c r="BL141" s="148" t="s">
        <v>68</v>
      </c>
      <c r="BM141" s="148"/>
      <c r="BN141" s="148"/>
    </row>
    <row r="142" spans="1:66" ht="23.25" customHeight="1" x14ac:dyDescent="0.2">
      <c r="A142" s="206"/>
      <c r="B142" s="209"/>
      <c r="C142" s="212"/>
      <c r="D142" s="167"/>
      <c r="E142" s="142"/>
      <c r="F142" s="149" t="s">
        <v>196</v>
      </c>
      <c r="G142" s="38" t="s">
        <v>317</v>
      </c>
      <c r="H142" s="26"/>
      <c r="I142" s="26"/>
      <c r="J142" s="26"/>
      <c r="K142" s="26"/>
      <c r="L142" s="26"/>
      <c r="M142" s="26"/>
      <c r="N142" s="26"/>
      <c r="O142" s="26" t="s">
        <v>50</v>
      </c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8">
        <f t="shared" si="3"/>
        <v>0</v>
      </c>
      <c r="BE142" s="214"/>
      <c r="BF142" s="29" t="str">
        <f t="shared" si="4"/>
        <v xml:space="preserve"> Sin Iniciar</v>
      </c>
      <c r="BG142" s="160"/>
      <c r="BH142" s="31"/>
      <c r="BI142" s="163"/>
      <c r="BJ142" s="173"/>
      <c r="BK142" s="34"/>
      <c r="BL142" s="148" t="s">
        <v>68</v>
      </c>
      <c r="BM142" s="148"/>
      <c r="BN142" s="148"/>
    </row>
    <row r="143" spans="1:66" ht="23.25" customHeight="1" x14ac:dyDescent="0.2">
      <c r="A143" s="206"/>
      <c r="B143" s="209"/>
      <c r="C143" s="212"/>
      <c r="D143" s="167"/>
      <c r="E143" s="142"/>
      <c r="F143" s="149"/>
      <c r="G143" s="38" t="s">
        <v>197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 t="s">
        <v>50</v>
      </c>
      <c r="W143" s="26"/>
      <c r="X143" s="26"/>
      <c r="Y143" s="26"/>
      <c r="Z143" s="26"/>
      <c r="AA143" s="26"/>
      <c r="AB143" s="26"/>
      <c r="AC143" s="26"/>
      <c r="AD143" s="26"/>
      <c r="AE143" s="26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8">
        <f t="shared" si="3"/>
        <v>0</v>
      </c>
      <c r="BE143" s="214"/>
      <c r="BF143" s="29" t="str">
        <f t="shared" si="4"/>
        <v xml:space="preserve"> Sin Iniciar</v>
      </c>
      <c r="BG143" s="160"/>
      <c r="BH143" s="31"/>
      <c r="BI143" s="163"/>
      <c r="BJ143" s="173"/>
      <c r="BK143" s="34"/>
      <c r="BL143" s="148" t="s">
        <v>68</v>
      </c>
      <c r="BM143" s="148"/>
      <c r="BN143" s="148"/>
    </row>
    <row r="144" spans="1:66" ht="23.25" customHeight="1" x14ac:dyDescent="0.2">
      <c r="A144" s="206"/>
      <c r="B144" s="209"/>
      <c r="C144" s="212"/>
      <c r="D144" s="167"/>
      <c r="E144" s="142"/>
      <c r="F144" s="149"/>
      <c r="G144" s="38" t="s">
        <v>318</v>
      </c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 t="s">
        <v>50</v>
      </c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8">
        <f t="shared" si="3"/>
        <v>0</v>
      </c>
      <c r="BE144" s="214"/>
      <c r="BF144" s="29" t="str">
        <f t="shared" si="4"/>
        <v xml:space="preserve"> Sin Iniciar</v>
      </c>
      <c r="BG144" s="160"/>
      <c r="BH144" s="31"/>
      <c r="BI144" s="163"/>
      <c r="BJ144" s="173"/>
      <c r="BK144" s="34"/>
      <c r="BL144" s="148" t="s">
        <v>68</v>
      </c>
      <c r="BM144" s="148"/>
      <c r="BN144" s="148"/>
    </row>
    <row r="145" spans="1:66" ht="23.25" customHeight="1" x14ac:dyDescent="0.2">
      <c r="A145" s="206"/>
      <c r="B145" s="209"/>
      <c r="C145" s="212"/>
      <c r="D145" s="167"/>
      <c r="E145" s="142"/>
      <c r="F145" s="149"/>
      <c r="G145" s="38" t="s">
        <v>319</v>
      </c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 t="s">
        <v>50</v>
      </c>
      <c r="AD145" s="26"/>
      <c r="AE145" s="26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8">
        <f t="shared" si="3"/>
        <v>0</v>
      </c>
      <c r="BE145" s="214"/>
      <c r="BF145" s="29" t="str">
        <f t="shared" si="4"/>
        <v xml:space="preserve"> Sin Iniciar</v>
      </c>
      <c r="BG145" s="160"/>
      <c r="BH145" s="31"/>
      <c r="BI145" s="163"/>
      <c r="BJ145" s="173"/>
      <c r="BK145" s="34"/>
      <c r="BL145" s="148" t="s">
        <v>68</v>
      </c>
      <c r="BM145" s="148"/>
      <c r="BN145" s="148"/>
    </row>
    <row r="146" spans="1:66" ht="23.25" customHeight="1" x14ac:dyDescent="0.2">
      <c r="A146" s="206"/>
      <c r="B146" s="209"/>
      <c r="C146" s="212"/>
      <c r="D146" s="167"/>
      <c r="E146" s="142"/>
      <c r="F146" s="217" t="s">
        <v>198</v>
      </c>
      <c r="G146" s="38" t="s">
        <v>199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 t="s">
        <v>50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8">
        <f t="shared" si="3"/>
        <v>0</v>
      </c>
      <c r="BE146" s="214"/>
      <c r="BF146" s="29" t="str">
        <f t="shared" si="4"/>
        <v xml:space="preserve"> Sin Iniciar</v>
      </c>
      <c r="BG146" s="160"/>
      <c r="BH146" s="31"/>
      <c r="BI146" s="163"/>
      <c r="BJ146" s="173"/>
      <c r="BK146" s="34"/>
      <c r="BL146" s="148" t="s">
        <v>68</v>
      </c>
      <c r="BM146" s="148"/>
      <c r="BN146" s="148"/>
    </row>
    <row r="147" spans="1:66" ht="23.25" customHeight="1" x14ac:dyDescent="0.2">
      <c r="A147" s="206"/>
      <c r="B147" s="209"/>
      <c r="C147" s="212"/>
      <c r="D147" s="167"/>
      <c r="E147" s="142"/>
      <c r="F147" s="217"/>
      <c r="G147" s="38" t="s">
        <v>200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 t="s">
        <v>50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8">
        <f t="shared" si="3"/>
        <v>0</v>
      </c>
      <c r="BE147" s="214"/>
      <c r="BF147" s="29" t="str">
        <f t="shared" si="4"/>
        <v xml:space="preserve"> Sin Iniciar</v>
      </c>
      <c r="BG147" s="160"/>
      <c r="BH147" s="31"/>
      <c r="BI147" s="163"/>
      <c r="BJ147" s="173"/>
      <c r="BK147" s="34"/>
      <c r="BL147" s="148" t="s">
        <v>68</v>
      </c>
      <c r="BM147" s="148"/>
      <c r="BN147" s="148"/>
    </row>
    <row r="148" spans="1:66" ht="23.25" customHeight="1" x14ac:dyDescent="0.2">
      <c r="A148" s="206"/>
      <c r="B148" s="209"/>
      <c r="C148" s="212"/>
      <c r="D148" s="167"/>
      <c r="E148" s="142"/>
      <c r="F148" s="217"/>
      <c r="G148" s="38" t="s">
        <v>201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 t="s">
        <v>50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8">
        <f t="shared" si="3"/>
        <v>0</v>
      </c>
      <c r="BE148" s="214"/>
      <c r="BF148" s="29" t="str">
        <f t="shared" si="4"/>
        <v xml:space="preserve"> Sin Iniciar</v>
      </c>
      <c r="BG148" s="160"/>
      <c r="BH148" s="31"/>
      <c r="BI148" s="163"/>
      <c r="BJ148" s="173"/>
      <c r="BK148" s="34"/>
      <c r="BL148" s="148" t="s">
        <v>68</v>
      </c>
      <c r="BM148" s="148"/>
      <c r="BN148" s="148"/>
    </row>
    <row r="149" spans="1:66" ht="23.25" customHeight="1" x14ac:dyDescent="0.2">
      <c r="A149" s="206"/>
      <c r="B149" s="209"/>
      <c r="C149" s="212"/>
      <c r="D149" s="167"/>
      <c r="E149" s="142"/>
      <c r="F149" s="217"/>
      <c r="G149" s="38" t="s">
        <v>202</v>
      </c>
      <c r="H149" s="26"/>
      <c r="I149" s="26"/>
      <c r="J149" s="26"/>
      <c r="K149" s="26"/>
      <c r="L149" s="26"/>
      <c r="M149" s="26"/>
      <c r="N149" s="26"/>
      <c r="O149" s="26"/>
      <c r="P149" s="26"/>
      <c r="Q149" s="26" t="s">
        <v>50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8">
        <f t="shared" si="3"/>
        <v>0</v>
      </c>
      <c r="BE149" s="214"/>
      <c r="BF149" s="29" t="str">
        <f t="shared" si="4"/>
        <v xml:space="preserve"> Sin Iniciar</v>
      </c>
      <c r="BG149" s="160"/>
      <c r="BH149" s="31"/>
      <c r="BI149" s="163"/>
      <c r="BJ149" s="173"/>
      <c r="BK149" s="34"/>
      <c r="BL149" s="148" t="s">
        <v>68</v>
      </c>
      <c r="BM149" s="148"/>
      <c r="BN149" s="148"/>
    </row>
    <row r="150" spans="1:66" ht="23.25" customHeight="1" x14ac:dyDescent="0.2">
      <c r="A150" s="206"/>
      <c r="B150" s="209"/>
      <c r="C150" s="212"/>
      <c r="D150" s="167"/>
      <c r="E150" s="142"/>
      <c r="F150" s="217"/>
      <c r="G150" s="38" t="s">
        <v>203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 t="s">
        <v>50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8">
        <f t="shared" si="3"/>
        <v>0</v>
      </c>
      <c r="BE150" s="214"/>
      <c r="BF150" s="29" t="str">
        <f t="shared" si="4"/>
        <v xml:space="preserve"> Sin Iniciar</v>
      </c>
      <c r="BG150" s="160"/>
      <c r="BH150" s="31"/>
      <c r="BI150" s="163"/>
      <c r="BJ150" s="173"/>
      <c r="BK150" s="34"/>
      <c r="BL150" s="148" t="s">
        <v>68</v>
      </c>
      <c r="BM150" s="148"/>
      <c r="BN150" s="148"/>
    </row>
    <row r="151" spans="1:66" ht="37.5" customHeight="1" x14ac:dyDescent="0.2">
      <c r="A151" s="206"/>
      <c r="B151" s="209"/>
      <c r="C151" s="212"/>
      <c r="D151" s="167"/>
      <c r="E151" s="142"/>
      <c r="F151" s="217"/>
      <c r="G151" s="38" t="s">
        <v>204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 t="s">
        <v>50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8">
        <f t="shared" si="3"/>
        <v>0</v>
      </c>
      <c r="BE151" s="214"/>
      <c r="BF151" s="29" t="str">
        <f t="shared" si="4"/>
        <v xml:space="preserve"> Sin Iniciar</v>
      </c>
      <c r="BG151" s="160"/>
      <c r="BH151" s="31"/>
      <c r="BI151" s="163"/>
      <c r="BJ151" s="173"/>
      <c r="BK151" s="34"/>
      <c r="BL151" s="148" t="s">
        <v>68</v>
      </c>
      <c r="BM151" s="148"/>
      <c r="BN151" s="148"/>
    </row>
    <row r="152" spans="1:66" ht="21" customHeight="1" x14ac:dyDescent="0.2">
      <c r="A152" s="206"/>
      <c r="B152" s="209"/>
      <c r="C152" s="212"/>
      <c r="D152" s="167"/>
      <c r="E152" s="142"/>
      <c r="F152" s="143" t="s">
        <v>205</v>
      </c>
      <c r="G152" s="21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 t="s">
        <v>50</v>
      </c>
      <c r="AA152" s="26"/>
      <c r="AB152" s="26"/>
      <c r="AC152" s="26"/>
      <c r="AD152" s="26"/>
      <c r="AE152" s="26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 t="s">
        <v>50</v>
      </c>
      <c r="AZ152" s="27"/>
      <c r="BA152" s="27"/>
      <c r="BB152" s="27"/>
      <c r="BC152" s="27"/>
      <c r="BD152" s="28">
        <f t="shared" si="3"/>
        <v>0</v>
      </c>
      <c r="BE152" s="214"/>
      <c r="BF152" s="29" t="str">
        <f t="shared" si="4"/>
        <v xml:space="preserve"> Sin Iniciar</v>
      </c>
      <c r="BG152" s="160"/>
      <c r="BH152" s="31"/>
      <c r="BI152" s="163"/>
      <c r="BJ152" s="173"/>
      <c r="BK152" s="34"/>
      <c r="BL152" s="148" t="s">
        <v>68</v>
      </c>
      <c r="BM152" s="148"/>
      <c r="BN152" s="148"/>
    </row>
    <row r="153" spans="1:66" ht="22.5" customHeight="1" x14ac:dyDescent="0.2">
      <c r="A153" s="206"/>
      <c r="B153" s="209"/>
      <c r="C153" s="212"/>
      <c r="D153" s="167"/>
      <c r="E153" s="142"/>
      <c r="F153" s="143" t="s">
        <v>206</v>
      </c>
      <c r="G153" s="143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 t="s">
        <v>50</v>
      </c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8">
        <f t="shared" si="3"/>
        <v>0</v>
      </c>
      <c r="BE153" s="214"/>
      <c r="BF153" s="29" t="str">
        <f t="shared" si="4"/>
        <v xml:space="preserve"> Sin Iniciar</v>
      </c>
      <c r="BG153" s="160"/>
      <c r="BH153" s="31"/>
      <c r="BI153" s="163"/>
      <c r="BJ153" s="173"/>
      <c r="BK153" s="34"/>
      <c r="BL153" s="148" t="s">
        <v>68</v>
      </c>
      <c r="BM153" s="148"/>
      <c r="BN153" s="148"/>
    </row>
    <row r="154" spans="1:66" ht="22.5" customHeight="1" x14ac:dyDescent="0.2">
      <c r="A154" s="206"/>
      <c r="B154" s="209"/>
      <c r="C154" s="212"/>
      <c r="D154" s="167"/>
      <c r="E154" s="142"/>
      <c r="F154" s="143" t="s">
        <v>207</v>
      </c>
      <c r="G154" s="21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7"/>
      <c r="AG154" s="27"/>
      <c r="AH154" s="27"/>
      <c r="AI154" s="27"/>
      <c r="AJ154" s="27" t="s">
        <v>50</v>
      </c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8">
        <f t="shared" si="3"/>
        <v>0</v>
      </c>
      <c r="BE154" s="47"/>
      <c r="BF154" s="29" t="str">
        <f t="shared" si="4"/>
        <v xml:space="preserve"> Sin Iniciar</v>
      </c>
      <c r="BG154" s="160"/>
      <c r="BH154" s="31"/>
      <c r="BI154" s="163"/>
      <c r="BJ154" s="173"/>
      <c r="BK154" s="34"/>
      <c r="BL154" s="148" t="s">
        <v>68</v>
      </c>
      <c r="BM154" s="148"/>
      <c r="BN154" s="148"/>
    </row>
    <row r="155" spans="1:66" ht="22.5" customHeight="1" x14ac:dyDescent="0.2">
      <c r="A155" s="206"/>
      <c r="B155" s="209"/>
      <c r="C155" s="212"/>
      <c r="D155" s="167"/>
      <c r="E155" s="142"/>
      <c r="F155" s="143" t="s">
        <v>208</v>
      </c>
      <c r="G155" s="21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7"/>
      <c r="AG155" s="27"/>
      <c r="AH155" s="27"/>
      <c r="AI155" s="27"/>
      <c r="AJ155" s="27" t="s">
        <v>50</v>
      </c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8">
        <f t="shared" si="3"/>
        <v>0</v>
      </c>
      <c r="BE155" s="47"/>
      <c r="BF155" s="29" t="str">
        <f t="shared" si="4"/>
        <v xml:space="preserve"> Sin Iniciar</v>
      </c>
      <c r="BG155" s="160"/>
      <c r="BH155" s="31"/>
      <c r="BI155" s="163"/>
      <c r="BJ155" s="173"/>
      <c r="BK155" s="34"/>
      <c r="BL155" s="148" t="s">
        <v>68</v>
      </c>
      <c r="BM155" s="148"/>
      <c r="BN155" s="148"/>
    </row>
    <row r="156" spans="1:66" ht="22.5" customHeight="1" x14ac:dyDescent="0.2">
      <c r="A156" s="206"/>
      <c r="B156" s="209"/>
      <c r="C156" s="212"/>
      <c r="D156" s="167"/>
      <c r="E156" s="142"/>
      <c r="F156" s="143" t="s">
        <v>209</v>
      </c>
      <c r="G156" s="21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 t="s">
        <v>50</v>
      </c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8">
        <f t="shared" si="3"/>
        <v>0</v>
      </c>
      <c r="BE156" s="47"/>
      <c r="BF156" s="29" t="str">
        <f t="shared" si="4"/>
        <v xml:space="preserve"> Sin Iniciar</v>
      </c>
      <c r="BG156" s="160"/>
      <c r="BH156" s="31"/>
      <c r="BI156" s="163"/>
      <c r="BJ156" s="173"/>
      <c r="BK156" s="34"/>
      <c r="BL156" s="148" t="s">
        <v>68</v>
      </c>
      <c r="BM156" s="148"/>
      <c r="BN156" s="148"/>
    </row>
    <row r="157" spans="1:66" ht="22.5" customHeight="1" x14ac:dyDescent="0.2">
      <c r="A157" s="206"/>
      <c r="B157" s="209"/>
      <c r="C157" s="212"/>
      <c r="D157" s="167"/>
      <c r="E157" s="142"/>
      <c r="F157" s="143" t="s">
        <v>210</v>
      </c>
      <c r="G157" s="21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 t="s">
        <v>50</v>
      </c>
      <c r="Y157" s="26"/>
      <c r="Z157" s="26"/>
      <c r="AA157" s="26"/>
      <c r="AB157" s="26"/>
      <c r="AC157" s="26"/>
      <c r="AD157" s="26"/>
      <c r="AE157" s="26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8">
        <f t="shared" si="3"/>
        <v>0</v>
      </c>
      <c r="BE157" s="47"/>
      <c r="BF157" s="29" t="str">
        <f t="shared" si="4"/>
        <v xml:space="preserve"> Sin Iniciar</v>
      </c>
      <c r="BG157" s="160"/>
      <c r="BH157" s="31"/>
      <c r="BI157" s="163"/>
      <c r="BJ157" s="173"/>
      <c r="BK157" s="34"/>
      <c r="BL157" s="148" t="s">
        <v>68</v>
      </c>
      <c r="BM157" s="148"/>
      <c r="BN157" s="148"/>
    </row>
    <row r="158" spans="1:66" ht="23.25" customHeight="1" x14ac:dyDescent="0.2">
      <c r="A158" s="206"/>
      <c r="B158" s="209"/>
      <c r="C158" s="212"/>
      <c r="D158" s="167"/>
      <c r="E158" s="142"/>
      <c r="F158" s="149" t="s">
        <v>211</v>
      </c>
      <c r="G158" s="36" t="s">
        <v>212</v>
      </c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 t="s">
        <v>50</v>
      </c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8">
        <f t="shared" si="3"/>
        <v>0</v>
      </c>
      <c r="BE158" s="144">
        <f>(COUNTIF(H158:BC165,"C"))/((COUNTIF(H158:BC165,"C")+COUNTIF(H158:BC165,"P")+COUNTIF(H158:BC165,"R")))</f>
        <v>0</v>
      </c>
      <c r="BF158" s="29" t="str">
        <f t="shared" si="4"/>
        <v xml:space="preserve"> Sin Iniciar</v>
      </c>
      <c r="BG158" s="160"/>
      <c r="BH158" s="31"/>
      <c r="BI158" s="163"/>
      <c r="BJ158" s="173"/>
      <c r="BK158" s="34"/>
      <c r="BL158" s="148" t="s">
        <v>68</v>
      </c>
      <c r="BM158" s="148"/>
      <c r="BN158" s="148"/>
    </row>
    <row r="159" spans="1:66" ht="23.25" customHeight="1" x14ac:dyDescent="0.2">
      <c r="A159" s="206"/>
      <c r="B159" s="209"/>
      <c r="C159" s="212"/>
      <c r="D159" s="167"/>
      <c r="E159" s="142"/>
      <c r="F159" s="149"/>
      <c r="G159" s="36" t="s">
        <v>213</v>
      </c>
      <c r="H159" s="26"/>
      <c r="I159" s="26"/>
      <c r="J159" s="26"/>
      <c r="K159" s="26"/>
      <c r="L159" s="26"/>
      <c r="M159" s="26"/>
      <c r="N159" s="26"/>
      <c r="O159" s="26"/>
      <c r="P159" s="26" t="s">
        <v>50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8">
        <f t="shared" si="3"/>
        <v>0</v>
      </c>
      <c r="BE159" s="145"/>
      <c r="BF159" s="29" t="str">
        <f t="shared" si="4"/>
        <v xml:space="preserve"> Sin Iniciar</v>
      </c>
      <c r="BG159" s="160"/>
      <c r="BH159" s="31"/>
      <c r="BI159" s="163"/>
      <c r="BJ159" s="173"/>
      <c r="BK159" s="34"/>
      <c r="BL159" s="148" t="s">
        <v>68</v>
      </c>
      <c r="BM159" s="148"/>
      <c r="BN159" s="148"/>
    </row>
    <row r="160" spans="1:66" ht="23.25" customHeight="1" x14ac:dyDescent="0.2">
      <c r="A160" s="206"/>
      <c r="B160" s="209"/>
      <c r="C160" s="212"/>
      <c r="D160" s="167"/>
      <c r="E160" s="142"/>
      <c r="F160" s="149"/>
      <c r="G160" s="36" t="s">
        <v>214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 t="s">
        <v>50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8">
        <f t="shared" si="3"/>
        <v>0</v>
      </c>
      <c r="BE160" s="145"/>
      <c r="BF160" s="29" t="str">
        <f t="shared" si="4"/>
        <v xml:space="preserve"> Sin Iniciar</v>
      </c>
      <c r="BG160" s="160"/>
      <c r="BH160" s="31"/>
      <c r="BI160" s="163"/>
      <c r="BJ160" s="173"/>
      <c r="BK160" s="34"/>
      <c r="BL160" s="148" t="s">
        <v>68</v>
      </c>
      <c r="BM160" s="148"/>
      <c r="BN160" s="148"/>
    </row>
    <row r="161" spans="1:66" ht="23.25" customHeight="1" x14ac:dyDescent="0.2">
      <c r="A161" s="206"/>
      <c r="B161" s="209"/>
      <c r="C161" s="212"/>
      <c r="D161" s="167"/>
      <c r="E161" s="142"/>
      <c r="F161" s="149"/>
      <c r="G161" s="36" t="s">
        <v>215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 t="s">
        <v>50</v>
      </c>
      <c r="AB161" s="26"/>
      <c r="AC161" s="26"/>
      <c r="AD161" s="26"/>
      <c r="AE161" s="26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8">
        <f t="shared" si="3"/>
        <v>0</v>
      </c>
      <c r="BE161" s="194"/>
      <c r="BF161" s="29" t="str">
        <f t="shared" si="4"/>
        <v xml:space="preserve"> Sin Iniciar</v>
      </c>
      <c r="BG161" s="160"/>
      <c r="BH161" s="31"/>
      <c r="BI161" s="163"/>
      <c r="BJ161" s="173"/>
      <c r="BK161" s="34"/>
      <c r="BL161" s="148" t="s">
        <v>68</v>
      </c>
      <c r="BM161" s="148"/>
      <c r="BN161" s="148"/>
    </row>
    <row r="162" spans="1:66" ht="27" customHeight="1" x14ac:dyDescent="0.2">
      <c r="A162" s="206"/>
      <c r="B162" s="209"/>
      <c r="C162" s="212"/>
      <c r="D162" s="167"/>
      <c r="E162" s="142"/>
      <c r="F162" s="149" t="s">
        <v>216</v>
      </c>
      <c r="G162" s="36" t="s">
        <v>217</v>
      </c>
      <c r="H162" s="26"/>
      <c r="I162" s="26"/>
      <c r="J162" s="26"/>
      <c r="K162" s="26" t="s">
        <v>50</v>
      </c>
      <c r="L162" s="26" t="s">
        <v>50</v>
      </c>
      <c r="M162" s="26" t="s">
        <v>50</v>
      </c>
      <c r="N162" s="26" t="s">
        <v>50</v>
      </c>
      <c r="O162" s="26" t="s">
        <v>50</v>
      </c>
      <c r="P162" s="26" t="s">
        <v>50</v>
      </c>
      <c r="Q162" s="26" t="s">
        <v>50</v>
      </c>
      <c r="R162" s="26" t="s">
        <v>50</v>
      </c>
      <c r="S162" s="26" t="s">
        <v>50</v>
      </c>
      <c r="T162" s="26" t="s">
        <v>50</v>
      </c>
      <c r="U162" s="26" t="s">
        <v>50</v>
      </c>
      <c r="V162" s="26" t="s">
        <v>50</v>
      </c>
      <c r="W162" s="26" t="s">
        <v>50</v>
      </c>
      <c r="X162" s="26" t="s">
        <v>50</v>
      </c>
      <c r="Y162" s="26" t="s">
        <v>50</v>
      </c>
      <c r="Z162" s="26" t="s">
        <v>50</v>
      </c>
      <c r="AA162" s="26" t="s">
        <v>50</v>
      </c>
      <c r="AB162" s="26" t="s">
        <v>50</v>
      </c>
      <c r="AC162" s="26" t="s">
        <v>50</v>
      </c>
      <c r="AD162" s="26" t="s">
        <v>50</v>
      </c>
      <c r="AE162" s="26" t="s">
        <v>50</v>
      </c>
      <c r="AF162" s="27" t="s">
        <v>50</v>
      </c>
      <c r="AG162" s="27" t="s">
        <v>50</v>
      </c>
      <c r="AH162" s="27" t="s">
        <v>50</v>
      </c>
      <c r="AI162" s="27" t="s">
        <v>50</v>
      </c>
      <c r="AJ162" s="27" t="s">
        <v>50</v>
      </c>
      <c r="AK162" s="27" t="s">
        <v>50</v>
      </c>
      <c r="AL162" s="27" t="s">
        <v>50</v>
      </c>
      <c r="AM162" s="27" t="s">
        <v>50</v>
      </c>
      <c r="AN162" s="27" t="s">
        <v>50</v>
      </c>
      <c r="AO162" s="27" t="s">
        <v>50</v>
      </c>
      <c r="AP162" s="27" t="s">
        <v>50</v>
      </c>
      <c r="AQ162" s="27" t="s">
        <v>50</v>
      </c>
      <c r="AR162" s="27" t="s">
        <v>50</v>
      </c>
      <c r="AS162" s="27" t="s">
        <v>50</v>
      </c>
      <c r="AT162" s="27" t="s">
        <v>50</v>
      </c>
      <c r="AU162" s="27" t="s">
        <v>50</v>
      </c>
      <c r="AV162" s="27" t="s">
        <v>50</v>
      </c>
      <c r="AW162" s="27" t="s">
        <v>50</v>
      </c>
      <c r="AX162" s="27" t="s">
        <v>50</v>
      </c>
      <c r="AY162" s="27" t="s">
        <v>50</v>
      </c>
      <c r="AZ162" s="27" t="s">
        <v>50</v>
      </c>
      <c r="BA162" s="27" t="s">
        <v>50</v>
      </c>
      <c r="BB162" s="27" t="s">
        <v>50</v>
      </c>
      <c r="BC162" s="27"/>
      <c r="BD162" s="28">
        <f t="shared" si="3"/>
        <v>0</v>
      </c>
      <c r="BE162" s="218">
        <f>(COUNTIF(H163:BC170,"C"))/((COUNTIF(H163:BC170,"C")+COUNTIF(H163:BC170,"P")+COUNTIF(H163:BC170,"R")))</f>
        <v>0</v>
      </c>
      <c r="BF162" s="29" t="str">
        <f t="shared" si="4"/>
        <v xml:space="preserve"> Sin Iniciar</v>
      </c>
      <c r="BG162" s="160"/>
      <c r="BH162" s="31"/>
      <c r="BI162" s="163"/>
      <c r="BJ162" s="173"/>
      <c r="BK162" s="34"/>
      <c r="BL162" s="148" t="s">
        <v>68</v>
      </c>
      <c r="BM162" s="148"/>
      <c r="BN162" s="148"/>
    </row>
    <row r="163" spans="1:66" ht="36.75" customHeight="1" x14ac:dyDescent="0.2">
      <c r="A163" s="206"/>
      <c r="B163" s="209"/>
      <c r="C163" s="212"/>
      <c r="D163" s="167"/>
      <c r="E163" s="142"/>
      <c r="F163" s="149"/>
      <c r="G163" s="36" t="s">
        <v>218</v>
      </c>
      <c r="H163" s="26"/>
      <c r="I163" s="26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 t="s">
        <v>50</v>
      </c>
      <c r="Y163" s="25"/>
      <c r="Z163" s="25"/>
      <c r="AA163" s="25"/>
      <c r="AB163" s="25"/>
      <c r="AC163" s="25"/>
      <c r="AD163" s="25"/>
      <c r="AE163" s="25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8">
        <f t="shared" si="3"/>
        <v>0</v>
      </c>
      <c r="BE163" s="219"/>
      <c r="BF163" s="29" t="str">
        <f t="shared" si="4"/>
        <v xml:space="preserve"> Sin Iniciar</v>
      </c>
      <c r="BG163" s="160"/>
      <c r="BH163" s="31"/>
      <c r="BI163" s="163"/>
      <c r="BJ163" s="173"/>
      <c r="BK163" s="34"/>
      <c r="BL163" s="148" t="s">
        <v>68</v>
      </c>
      <c r="BM163" s="148"/>
      <c r="BN163" s="148"/>
    </row>
    <row r="164" spans="1:66" ht="36.75" customHeight="1" x14ac:dyDescent="0.2">
      <c r="A164" s="206"/>
      <c r="B164" s="209"/>
      <c r="C164" s="212"/>
      <c r="D164" s="167"/>
      <c r="E164" s="142"/>
      <c r="F164" s="149"/>
      <c r="G164" s="36" t="s">
        <v>219</v>
      </c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 t="s">
        <v>50</v>
      </c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 t="s">
        <v>50</v>
      </c>
      <c r="AW164" s="27"/>
      <c r="AX164" s="27"/>
      <c r="AY164" s="27"/>
      <c r="AZ164" s="27"/>
      <c r="BA164" s="27"/>
      <c r="BB164" s="27"/>
      <c r="BC164" s="27"/>
      <c r="BD164" s="28">
        <f t="shared" si="3"/>
        <v>0</v>
      </c>
      <c r="BE164" s="220"/>
      <c r="BF164" s="29" t="str">
        <f t="shared" si="4"/>
        <v xml:space="preserve"> Sin Iniciar</v>
      </c>
      <c r="BG164" s="160"/>
      <c r="BH164" s="31"/>
      <c r="BI164" s="163"/>
      <c r="BJ164" s="173"/>
      <c r="BK164" s="34"/>
      <c r="BL164" s="148" t="s">
        <v>68</v>
      </c>
      <c r="BM164" s="148"/>
      <c r="BN164" s="148"/>
    </row>
    <row r="165" spans="1:66" ht="24.75" customHeight="1" x14ac:dyDescent="0.2">
      <c r="A165" s="206"/>
      <c r="B165" s="209"/>
      <c r="C165" s="212"/>
      <c r="D165" s="167"/>
      <c r="E165" s="142"/>
      <c r="F165" s="149" t="s">
        <v>220</v>
      </c>
      <c r="G165" s="36" t="s">
        <v>221</v>
      </c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 t="s">
        <v>50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8">
        <f t="shared" si="3"/>
        <v>0</v>
      </c>
      <c r="BE165" s="218">
        <f>(COUNTIF(H165:BC173,"C"))/((COUNTIF(H165:BC173,"C")+COUNTIF(H165:BC173,"P")+COUNTIF(H165:BC173,"R")))</f>
        <v>0</v>
      </c>
      <c r="BF165" s="29" t="str">
        <f t="shared" si="4"/>
        <v xml:space="preserve"> Sin Iniciar</v>
      </c>
      <c r="BG165" s="160"/>
      <c r="BH165" s="31"/>
      <c r="BI165" s="163"/>
      <c r="BJ165" s="173"/>
      <c r="BK165" s="34"/>
      <c r="BL165" s="148" t="s">
        <v>68</v>
      </c>
      <c r="BM165" s="148"/>
      <c r="BN165" s="148"/>
    </row>
    <row r="166" spans="1:66" ht="24.75" customHeight="1" x14ac:dyDescent="0.2">
      <c r="A166" s="206"/>
      <c r="B166" s="209"/>
      <c r="C166" s="212"/>
      <c r="D166" s="167"/>
      <c r="E166" s="142"/>
      <c r="F166" s="149"/>
      <c r="G166" s="36" t="s">
        <v>222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 t="s">
        <v>50</v>
      </c>
      <c r="AC166" s="26"/>
      <c r="AD166" s="26"/>
      <c r="AE166" s="26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8">
        <f t="shared" si="3"/>
        <v>0</v>
      </c>
      <c r="BE166" s="220"/>
      <c r="BF166" s="29" t="str">
        <f t="shared" si="4"/>
        <v xml:space="preserve"> Sin Iniciar</v>
      </c>
      <c r="BG166" s="161"/>
      <c r="BH166" s="31"/>
      <c r="BI166" s="164"/>
      <c r="BJ166" s="173"/>
      <c r="BK166" s="34"/>
      <c r="BL166" s="148" t="s">
        <v>68</v>
      </c>
      <c r="BM166" s="148"/>
      <c r="BN166" s="148"/>
    </row>
    <row r="167" spans="1:66" ht="24.75" customHeight="1" thickBot="1" x14ac:dyDescent="0.25">
      <c r="A167" s="207"/>
      <c r="B167" s="210"/>
      <c r="C167" s="213"/>
      <c r="D167" s="167"/>
      <c r="E167" s="142"/>
      <c r="F167" s="51" t="s">
        <v>223</v>
      </c>
      <c r="G167" s="36" t="s">
        <v>224</v>
      </c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 t="s">
        <v>50</v>
      </c>
      <c r="AA167" s="26"/>
      <c r="AB167" s="26"/>
      <c r="AC167" s="26"/>
      <c r="AD167" s="26"/>
      <c r="AE167" s="26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8">
        <f t="shared" si="3"/>
        <v>0</v>
      </c>
      <c r="BE167" s="43">
        <f>(COUNTIF(H167:BC176,"C"))/((COUNTIF(H167:BC176,"C")+COUNTIF(H167:BC176,"P")+COUNTIF(H167:BC176,"R")))</f>
        <v>0</v>
      </c>
      <c r="BF167" s="29" t="str">
        <f t="shared" si="4"/>
        <v xml:space="preserve"> Sin Iniciar</v>
      </c>
      <c r="BG167" s="30">
        <v>0</v>
      </c>
      <c r="BH167" s="31"/>
      <c r="BI167" s="32">
        <f t="shared" si="5"/>
        <v>0</v>
      </c>
      <c r="BJ167" s="174"/>
      <c r="BK167" s="34"/>
      <c r="BL167" s="148" t="s">
        <v>68</v>
      </c>
      <c r="BM167" s="148"/>
      <c r="BN167" s="148"/>
    </row>
    <row r="168" spans="1:66" ht="59.25" customHeight="1" x14ac:dyDescent="0.2">
      <c r="A168" s="221" t="s">
        <v>225</v>
      </c>
      <c r="B168" s="193" t="s">
        <v>226</v>
      </c>
      <c r="C168" s="224" t="s">
        <v>227</v>
      </c>
      <c r="D168" s="227" t="s">
        <v>228</v>
      </c>
      <c r="E168" s="142" t="s">
        <v>320</v>
      </c>
      <c r="F168" s="143" t="s">
        <v>229</v>
      </c>
      <c r="G168" s="143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7" t="s">
        <v>53</v>
      </c>
      <c r="AG168" s="27" t="s">
        <v>53</v>
      </c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8">
        <f t="shared" si="3"/>
        <v>0</v>
      </c>
      <c r="BE168" s="214">
        <f>(COUNTIF(H168:BC173,"C"))/((COUNTIF(H168:BC173,"C")+COUNTIF(H168:BC173,"P")+COUNTIF(H168:BC173,"R")))</f>
        <v>0</v>
      </c>
      <c r="BF168" s="29" t="str">
        <f t="shared" si="4"/>
        <v xml:space="preserve"> Sin Iniciar</v>
      </c>
      <c r="BG168" s="30">
        <v>0</v>
      </c>
      <c r="BH168" s="31"/>
      <c r="BI168" s="32">
        <f t="shared" si="5"/>
        <v>0</v>
      </c>
      <c r="BJ168" s="33" t="s">
        <v>321</v>
      </c>
      <c r="BK168" s="34"/>
      <c r="BL168" s="148" t="s">
        <v>68</v>
      </c>
      <c r="BM168" s="148"/>
      <c r="BN168" s="148"/>
    </row>
    <row r="169" spans="1:66" ht="38.25" customHeight="1" x14ac:dyDescent="0.2">
      <c r="A169" s="221"/>
      <c r="B169" s="193"/>
      <c r="C169" s="225"/>
      <c r="D169" s="228"/>
      <c r="E169" s="142"/>
      <c r="F169" s="143" t="s">
        <v>230</v>
      </c>
      <c r="G169" s="143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7"/>
      <c r="AG169" s="27"/>
      <c r="AH169" s="27" t="s">
        <v>53</v>
      </c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8">
        <f t="shared" ref="BD169:BD173" si="6">(COUNTIF(H169:BC169,"C"))/((COUNTIF(H169:BC169,"C")+COUNTIF(H169:BC169,"P")+COUNTIF(H169:BC169,"R")))</f>
        <v>0</v>
      </c>
      <c r="BE169" s="214"/>
      <c r="BF169" s="29" t="str">
        <f t="shared" ref="BF169:BF173" si="7">IF(BD169=1,"Ejecutado",IF(BD169=0," Sin Iniciar","En Proceso"))</f>
        <v xml:space="preserve"> Sin Iniciar</v>
      </c>
      <c r="BG169" s="30">
        <v>0</v>
      </c>
      <c r="BH169" s="31"/>
      <c r="BI169" s="32">
        <f t="shared" si="5"/>
        <v>0</v>
      </c>
      <c r="BJ169" s="33" t="s">
        <v>322</v>
      </c>
      <c r="BK169" s="34"/>
      <c r="BL169" s="148" t="s">
        <v>68</v>
      </c>
      <c r="BM169" s="148"/>
      <c r="BN169" s="148"/>
    </row>
    <row r="170" spans="1:66" ht="38.25" customHeight="1" x14ac:dyDescent="0.2">
      <c r="A170" s="221"/>
      <c r="B170" s="193"/>
      <c r="C170" s="225"/>
      <c r="D170" s="228"/>
      <c r="E170" s="142"/>
      <c r="F170" s="143" t="s">
        <v>231</v>
      </c>
      <c r="G170" s="143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7"/>
      <c r="AG170" s="27"/>
      <c r="AH170" s="27"/>
      <c r="AI170" s="27"/>
      <c r="AJ170" s="27" t="s">
        <v>53</v>
      </c>
      <c r="AK170" s="27" t="s">
        <v>53</v>
      </c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8">
        <f t="shared" si="6"/>
        <v>0</v>
      </c>
      <c r="BE170" s="214"/>
      <c r="BF170" s="29" t="str">
        <f t="shared" si="7"/>
        <v xml:space="preserve"> Sin Iniciar</v>
      </c>
      <c r="BG170" s="30">
        <v>3500000</v>
      </c>
      <c r="BH170" s="31"/>
      <c r="BI170" s="32">
        <f t="shared" si="5"/>
        <v>3500000</v>
      </c>
      <c r="BJ170" s="33" t="s">
        <v>323</v>
      </c>
      <c r="BK170" s="34"/>
      <c r="BL170" s="148" t="s">
        <v>68</v>
      </c>
      <c r="BM170" s="148"/>
      <c r="BN170" s="148"/>
    </row>
    <row r="171" spans="1:66" ht="38.25" customHeight="1" x14ac:dyDescent="0.2">
      <c r="A171" s="221"/>
      <c r="B171" s="193"/>
      <c r="C171" s="225"/>
      <c r="D171" s="228"/>
      <c r="E171" s="142"/>
      <c r="F171" s="143" t="s">
        <v>232</v>
      </c>
      <c r="G171" s="143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7"/>
      <c r="AG171" s="27"/>
      <c r="AH171" s="27"/>
      <c r="AI171" s="27"/>
      <c r="AJ171" s="27"/>
      <c r="AK171" s="27"/>
      <c r="AL171" s="27"/>
      <c r="AM171" s="27" t="s">
        <v>53</v>
      </c>
      <c r="AN171" s="27" t="s">
        <v>53</v>
      </c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8">
        <f t="shared" si="6"/>
        <v>0</v>
      </c>
      <c r="BE171" s="214"/>
      <c r="BF171" s="29" t="str">
        <f t="shared" si="7"/>
        <v xml:space="preserve"> Sin Iniciar</v>
      </c>
      <c r="BG171" s="30">
        <v>0</v>
      </c>
      <c r="BH171" s="31"/>
      <c r="BI171" s="32">
        <f t="shared" si="5"/>
        <v>0</v>
      </c>
      <c r="BJ171" s="33" t="s">
        <v>324</v>
      </c>
      <c r="BK171" s="34"/>
      <c r="BL171" s="148" t="s">
        <v>68</v>
      </c>
      <c r="BM171" s="148"/>
      <c r="BN171" s="148"/>
    </row>
    <row r="172" spans="1:66" ht="38.25" customHeight="1" x14ac:dyDescent="0.2">
      <c r="A172" s="221"/>
      <c r="B172" s="193"/>
      <c r="C172" s="225"/>
      <c r="D172" s="228"/>
      <c r="E172" s="142"/>
      <c r="F172" s="143" t="s">
        <v>233</v>
      </c>
      <c r="G172" s="143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7"/>
      <c r="AG172" s="27"/>
      <c r="AH172" s="27" t="s">
        <v>53</v>
      </c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 t="s">
        <v>53</v>
      </c>
      <c r="BB172" s="27"/>
      <c r="BC172" s="27"/>
      <c r="BD172" s="28">
        <f t="shared" si="6"/>
        <v>0</v>
      </c>
      <c r="BE172" s="214"/>
      <c r="BF172" s="29" t="str">
        <f t="shared" si="7"/>
        <v xml:space="preserve"> Sin Iniciar</v>
      </c>
      <c r="BG172" s="30">
        <v>0</v>
      </c>
      <c r="BH172" s="31"/>
      <c r="BI172" s="32">
        <f t="shared" si="5"/>
        <v>0</v>
      </c>
      <c r="BJ172" s="33" t="s">
        <v>325</v>
      </c>
      <c r="BK172" s="34"/>
      <c r="BL172" s="148" t="s">
        <v>68</v>
      </c>
      <c r="BM172" s="148"/>
      <c r="BN172" s="148"/>
    </row>
    <row r="173" spans="1:66" ht="38.25" customHeight="1" thickBot="1" x14ac:dyDescent="0.25">
      <c r="A173" s="222"/>
      <c r="B173" s="223"/>
      <c r="C173" s="226"/>
      <c r="D173" s="229"/>
      <c r="E173" s="142"/>
      <c r="F173" s="143" t="s">
        <v>234</v>
      </c>
      <c r="G173" s="143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7"/>
      <c r="AG173" s="27"/>
      <c r="AH173" s="27"/>
      <c r="AI173" s="27" t="s">
        <v>53</v>
      </c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 t="s">
        <v>53</v>
      </c>
      <c r="BC173" s="27"/>
      <c r="BD173" s="28">
        <f t="shared" si="6"/>
        <v>0</v>
      </c>
      <c r="BE173" s="214"/>
      <c r="BF173" s="29" t="str">
        <f t="shared" si="7"/>
        <v xml:space="preserve"> Sin Iniciar</v>
      </c>
      <c r="BG173" s="30">
        <v>0</v>
      </c>
      <c r="BH173" s="31"/>
      <c r="BI173" s="32">
        <f t="shared" si="5"/>
        <v>0</v>
      </c>
      <c r="BJ173" s="33" t="s">
        <v>326</v>
      </c>
      <c r="BK173" s="34"/>
      <c r="BL173" s="148" t="s">
        <v>68</v>
      </c>
      <c r="BM173" s="148"/>
      <c r="BN173" s="148"/>
    </row>
    <row r="174" spans="1:66" ht="23.25" customHeight="1" thickBot="1" x14ac:dyDescent="0.25">
      <c r="A174" s="52"/>
      <c r="B174" s="53"/>
      <c r="C174" s="53"/>
      <c r="D174" s="54"/>
      <c r="E174" s="55"/>
      <c r="F174" s="56"/>
      <c r="G174" s="56"/>
      <c r="H174" s="3"/>
      <c r="I174" s="3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230" t="s">
        <v>235</v>
      </c>
      <c r="BE174" s="230"/>
      <c r="BF174" s="230"/>
      <c r="BG174" s="31">
        <f>SUM(BG12+BG13+BG14+BG15+BG16+BG17+BG18+BG19+BG20+BG21+BG22+BG23+BG24+BG25+BG26+BG27+BG28+BG45+BG57+BG69+BG70+BG81+BG84+BG85+BG88+BG92+BG106+BG107+BG108+BG109+BG115+BG118+BG130+BG135+BG139+BG167+BG168+BG169+BG170+BG171+BG172+BG173)</f>
        <v>66160000</v>
      </c>
      <c r="BH174" s="31">
        <f>SUM(BH12:BH173)</f>
        <v>0</v>
      </c>
      <c r="BI174" s="32">
        <f t="shared" si="5"/>
        <v>66160000</v>
      </c>
      <c r="BJ174" s="58"/>
    </row>
    <row r="175" spans="1:66" ht="18.75" customHeight="1" thickBot="1" x14ac:dyDescent="0.3">
      <c r="A175" s="52"/>
      <c r="B175" s="53"/>
      <c r="C175" s="53"/>
      <c r="D175" s="59"/>
      <c r="E175" s="231" t="s">
        <v>236</v>
      </c>
      <c r="F175" s="231"/>
      <c r="G175" s="231"/>
      <c r="H175" s="232">
        <f>(COUNTIF(H12:K173,"C")/((COUNTIF(H12:K173,"C")+COUNTIF(H12:K173,"P")+COUNTIF(H12:K173,"R"))))</f>
        <v>0.5</v>
      </c>
      <c r="I175" s="232"/>
      <c r="J175" s="232"/>
      <c r="K175" s="233"/>
      <c r="L175" s="234">
        <f>(COUNTIF(L12:O173,"C")/((COUNTIF(L12:O173,"C")+COUNTIF(L12:O173,"P")+COUNTIF(L12:O173,"R"))))</f>
        <v>8.1081081081081086E-2</v>
      </c>
      <c r="M175" s="232"/>
      <c r="N175" s="232"/>
      <c r="O175" s="233"/>
      <c r="P175" s="234">
        <f>(COUNTIF(P12:S173,"C")/((COUNTIF(P12:S173,"C")+COUNTIF(P12:S173,"P")+COUNTIF(P12:S173,"R"))))</f>
        <v>0</v>
      </c>
      <c r="Q175" s="232"/>
      <c r="R175" s="232"/>
      <c r="S175" s="233"/>
      <c r="T175" s="234">
        <f>(COUNTIF(T12:W173,"C")/((COUNTIF(T12:W173,"C")+COUNTIF(T12:W173,"P")+COUNTIF(T12:W173,"R"))))</f>
        <v>0</v>
      </c>
      <c r="U175" s="232"/>
      <c r="V175" s="232"/>
      <c r="W175" s="233"/>
      <c r="X175" s="234">
        <f>(COUNTIF(X12:AA173,"C")/((COUNTIF(X12:AA173,"C")+COUNTIF(X12:AA173,"P")+COUNTIF(X12:AA173,"R"))))</f>
        <v>0</v>
      </c>
      <c r="Y175" s="232"/>
      <c r="Z175" s="232"/>
      <c r="AA175" s="233"/>
      <c r="AB175" s="234">
        <f>(COUNTIF(AB12:AE173,"C")/((COUNTIF(AB12:AE173,"C")+COUNTIF(AB12:AE173,"P")+COUNTIF(AB12:AE173,"R"))))</f>
        <v>0</v>
      </c>
      <c r="AC175" s="232"/>
      <c r="AD175" s="232"/>
      <c r="AE175" s="233"/>
      <c r="AF175" s="234">
        <f>(COUNTIF(AF12:AI173,"C")/((COUNTIF(AF12:AI173,"C")+COUNTIF(AF12:AI173,"P")+COUNTIF(AF12:AI173,"R"))))</f>
        <v>0</v>
      </c>
      <c r="AG175" s="232"/>
      <c r="AH175" s="232"/>
      <c r="AI175" s="233"/>
      <c r="AJ175" s="234">
        <f>(COUNTIF(AJ12:AM173,"C")/((COUNTIF(AJ12:AM173,"C")+COUNTIF(AJ12:AM173,"P")+COUNTIF(AJ12:AM173,"R"))))</f>
        <v>0</v>
      </c>
      <c r="AK175" s="232"/>
      <c r="AL175" s="232"/>
      <c r="AM175" s="233"/>
      <c r="AN175" s="234">
        <f>(COUNTIF(AN12:AQ173,"C")/((COUNTIF(AN12:AQ173,"C")+COUNTIF(AN12:AQ173,"P")+COUNTIF(AN12:AQ173,"R"))))</f>
        <v>0</v>
      </c>
      <c r="AO175" s="232"/>
      <c r="AP175" s="232"/>
      <c r="AQ175" s="233"/>
      <c r="AR175" s="234">
        <f>(COUNTIF(AR12:AU173,"C")/((COUNTIF(AR12:AU173,"C")+COUNTIF(AR12:AU173,"P")+COUNTIF(AR12:AU173,"R"))))</f>
        <v>0</v>
      </c>
      <c r="AS175" s="232"/>
      <c r="AT175" s="232"/>
      <c r="AU175" s="233"/>
      <c r="AV175" s="234">
        <f>(COUNTIF(AV12:AY173,"C")/((COUNTIF(AV12:AY173,"C")+COUNTIF(AV12:AY173,"P")+COUNTIF(AV12:AY173,"R"))))</f>
        <v>0</v>
      </c>
      <c r="AW175" s="232"/>
      <c r="AX175" s="232"/>
      <c r="AY175" s="233"/>
      <c r="AZ175" s="234">
        <f>(COUNTIF(AZ12:BC173,"C")/((COUNTIF(AZ12:BC173,"C")+COUNTIF(AZ12:BC173,"P")+COUNTIF(AZ12:BC173,"R"))))</f>
        <v>0</v>
      </c>
      <c r="BA175" s="232"/>
      <c r="BB175" s="232"/>
      <c r="BC175" s="233"/>
      <c r="BD175" s="238" t="s">
        <v>237</v>
      </c>
      <c r="BE175" s="239"/>
      <c r="BF175" s="239"/>
      <c r="BG175" s="240"/>
      <c r="BH175" s="244">
        <f>SUM(H178:BC178)</f>
        <v>1.6949152542372881E-2</v>
      </c>
      <c r="BI175" s="60"/>
    </row>
    <row r="176" spans="1:66" ht="24.75" customHeight="1" thickBot="1" x14ac:dyDescent="0.3">
      <c r="D176" s="61"/>
      <c r="E176" s="246" t="s">
        <v>238</v>
      </c>
      <c r="F176" s="248" t="s">
        <v>239</v>
      </c>
      <c r="G176" s="249"/>
      <c r="H176" s="235">
        <f>(COUNTIF(H12:K173,"C")+COUNTIF(H12:K173,"P")+COUNTIF(H12:K173,"R"))</f>
        <v>6</v>
      </c>
      <c r="I176" s="236"/>
      <c r="J176" s="236"/>
      <c r="K176" s="237"/>
      <c r="L176" s="235">
        <f>(COUNTIF(L12:O173,"C")+COUNTIF(L12:O173,"P")+COUNTIF(L12:O173,"R"))</f>
        <v>37</v>
      </c>
      <c r="M176" s="236"/>
      <c r="N176" s="236"/>
      <c r="O176" s="237"/>
      <c r="P176" s="235">
        <f>(COUNTIF(P12:S173,"C")+COUNTIF(P12:S173,"P")+COUNTIF(P12:S173,"R"))</f>
        <v>59</v>
      </c>
      <c r="Q176" s="236"/>
      <c r="R176" s="236"/>
      <c r="S176" s="237"/>
      <c r="T176" s="235">
        <f>(COUNTIF(T12:W173,"C")+COUNTIF(T12:W173,"P")+COUNTIF(T12:W173,"R"))</f>
        <v>35</v>
      </c>
      <c r="U176" s="236"/>
      <c r="V176" s="236"/>
      <c r="W176" s="237"/>
      <c r="X176" s="235">
        <f>(COUNTIF(X12:AA173,"C")+COUNTIF(X12:AA173,"P")+COUNTIF(X12:AA173,"R"))</f>
        <v>30</v>
      </c>
      <c r="Y176" s="236"/>
      <c r="Z176" s="236"/>
      <c r="AA176" s="237"/>
      <c r="AB176" s="235">
        <f>(COUNTIF(AB12:AE173,"C")+COUNTIF(AB12:AE173,"P")+COUNTIF(AB12:AE173,"R"))</f>
        <v>30</v>
      </c>
      <c r="AC176" s="236"/>
      <c r="AD176" s="236"/>
      <c r="AE176" s="237"/>
      <c r="AF176" s="235">
        <f>(COUNTIF(AF12:AI173,"C")+COUNTIF(AF12:AI173,"P")+COUNTIF(AF12:AI173,"R"))</f>
        <v>39</v>
      </c>
      <c r="AG176" s="236"/>
      <c r="AH176" s="236"/>
      <c r="AI176" s="237"/>
      <c r="AJ176" s="235">
        <f>(COUNTIF(AJ12:AM173,"C")+COUNTIF(AJ12:AM173,"P")+COUNTIF(AJ12:AM173,"R"))</f>
        <v>23</v>
      </c>
      <c r="AK176" s="236"/>
      <c r="AL176" s="236"/>
      <c r="AM176" s="237"/>
      <c r="AN176" s="235">
        <f>(COUNTIF(AN12:AQ173,"C")+COUNTIF(AN12:AQ173,"P")+COUNTIF(AN12:AQ173,"R"))</f>
        <v>24</v>
      </c>
      <c r="AO176" s="236"/>
      <c r="AP176" s="236"/>
      <c r="AQ176" s="237"/>
      <c r="AR176" s="235">
        <f>(COUNTIF(AR12:AU173,"C")+COUNTIF(AR12:AU173,"P")+COUNTIF(AR12:AU173,"R"))</f>
        <v>26</v>
      </c>
      <c r="AS176" s="236"/>
      <c r="AT176" s="236"/>
      <c r="AU176" s="237"/>
      <c r="AV176" s="235">
        <f>(COUNTIF(AV12:AY173,"C")+COUNTIF(AV12:AY173,"P")+COUNTIF(AV12:AY173,"R"))</f>
        <v>23</v>
      </c>
      <c r="AW176" s="236"/>
      <c r="AX176" s="236"/>
      <c r="AY176" s="237"/>
      <c r="AZ176" s="235">
        <f>(COUNTIF(AZ12:BC173,"C")+COUNTIF(AZ12:BC173,"P")+COUNTIF(AZ12:BC173,"R"))</f>
        <v>22</v>
      </c>
      <c r="BA176" s="236"/>
      <c r="BB176" s="236"/>
      <c r="BC176" s="237"/>
      <c r="BD176" s="238"/>
      <c r="BE176" s="239"/>
      <c r="BF176" s="239"/>
      <c r="BG176" s="240"/>
      <c r="BH176" s="244"/>
      <c r="BI176" s="60"/>
    </row>
    <row r="177" spans="1:61" ht="24.75" customHeight="1" thickBot="1" x14ac:dyDescent="0.3">
      <c r="C177" s="62"/>
      <c r="D177" s="61"/>
      <c r="E177" s="247"/>
      <c r="F177" s="255" t="s">
        <v>240</v>
      </c>
      <c r="G177" s="256"/>
      <c r="H177" s="235">
        <f>COUNTIF(H12:K173,"C")</f>
        <v>3</v>
      </c>
      <c r="I177" s="236"/>
      <c r="J177" s="236"/>
      <c r="K177" s="237"/>
      <c r="L177" s="235">
        <f>COUNTIF(L12:O173,"C")</f>
        <v>3</v>
      </c>
      <c r="M177" s="236"/>
      <c r="N177" s="236"/>
      <c r="O177" s="237"/>
      <c r="P177" s="235">
        <f>COUNTIF(P12:S173,"C")</f>
        <v>0</v>
      </c>
      <c r="Q177" s="236"/>
      <c r="R177" s="236"/>
      <c r="S177" s="237"/>
      <c r="T177" s="235">
        <f>COUNTIF(T12:W173,"C")</f>
        <v>0</v>
      </c>
      <c r="U177" s="236"/>
      <c r="V177" s="236"/>
      <c r="W177" s="237"/>
      <c r="X177" s="235">
        <f>COUNTIF(X12:AA173,"C")</f>
        <v>0</v>
      </c>
      <c r="Y177" s="236"/>
      <c r="Z177" s="236"/>
      <c r="AA177" s="237"/>
      <c r="AB177" s="235">
        <f>COUNTIF(AB12:AE173,"C")</f>
        <v>0</v>
      </c>
      <c r="AC177" s="236"/>
      <c r="AD177" s="236"/>
      <c r="AE177" s="237"/>
      <c r="AF177" s="235">
        <f>COUNTIF(AF12:AI173,"C")</f>
        <v>0</v>
      </c>
      <c r="AG177" s="236"/>
      <c r="AH177" s="236"/>
      <c r="AI177" s="237"/>
      <c r="AJ177" s="235">
        <f>COUNTIF(AJ12:AM173,"C")</f>
        <v>0</v>
      </c>
      <c r="AK177" s="236"/>
      <c r="AL177" s="236"/>
      <c r="AM177" s="237"/>
      <c r="AN177" s="235">
        <f>COUNTIF(AN12:AQ173,"C")</f>
        <v>0</v>
      </c>
      <c r="AO177" s="236"/>
      <c r="AP177" s="236"/>
      <c r="AQ177" s="237"/>
      <c r="AR177" s="235">
        <f>COUNTIF(AR12:AU173,"C")</f>
        <v>0</v>
      </c>
      <c r="AS177" s="236"/>
      <c r="AT177" s="236"/>
      <c r="AU177" s="237"/>
      <c r="AV177" s="235">
        <f>COUNTIF(AV12:AY173,"C")</f>
        <v>0</v>
      </c>
      <c r="AW177" s="236"/>
      <c r="AX177" s="236"/>
      <c r="AY177" s="237"/>
      <c r="AZ177" s="235">
        <f>COUNTIF(AZ12:BC173,"C")</f>
        <v>0</v>
      </c>
      <c r="BA177" s="236"/>
      <c r="BB177" s="236"/>
      <c r="BC177" s="237"/>
      <c r="BD177" s="238"/>
      <c r="BE177" s="239"/>
      <c r="BF177" s="239"/>
      <c r="BG177" s="240"/>
      <c r="BH177" s="244"/>
      <c r="BI177" s="60"/>
    </row>
    <row r="178" spans="1:61" ht="24.75" customHeight="1" thickBot="1" x14ac:dyDescent="0.3">
      <c r="D178" s="61"/>
      <c r="E178" s="247"/>
      <c r="F178" s="250" t="s">
        <v>241</v>
      </c>
      <c r="G178" s="251"/>
      <c r="H178" s="252">
        <f>+H177/$W$186</f>
        <v>8.4745762711864406E-3</v>
      </c>
      <c r="I178" s="253"/>
      <c r="J178" s="253"/>
      <c r="K178" s="254"/>
      <c r="L178" s="252">
        <f>+L177/$W$186</f>
        <v>8.4745762711864406E-3</v>
      </c>
      <c r="M178" s="253"/>
      <c r="N178" s="253"/>
      <c r="O178" s="254"/>
      <c r="P178" s="252">
        <f t="shared" ref="P178" si="8">+P177/$W$186</f>
        <v>0</v>
      </c>
      <c r="Q178" s="253"/>
      <c r="R178" s="253"/>
      <c r="S178" s="254"/>
      <c r="T178" s="252">
        <f t="shared" ref="T178" si="9">+T177/$W$186</f>
        <v>0</v>
      </c>
      <c r="U178" s="253"/>
      <c r="V178" s="253"/>
      <c r="W178" s="254"/>
      <c r="X178" s="252">
        <f t="shared" ref="X178" si="10">+X177/$W$186</f>
        <v>0</v>
      </c>
      <c r="Y178" s="253"/>
      <c r="Z178" s="253"/>
      <c r="AA178" s="254"/>
      <c r="AB178" s="252">
        <f t="shared" ref="AB178" si="11">+AB177/$W$186</f>
        <v>0</v>
      </c>
      <c r="AC178" s="253"/>
      <c r="AD178" s="253"/>
      <c r="AE178" s="254"/>
      <c r="AF178" s="252">
        <f t="shared" ref="AF178" si="12">+AF177/$W$186</f>
        <v>0</v>
      </c>
      <c r="AG178" s="253"/>
      <c r="AH178" s="253"/>
      <c r="AI178" s="254"/>
      <c r="AJ178" s="252">
        <f t="shared" ref="AJ178" si="13">+AJ177/$W$186</f>
        <v>0</v>
      </c>
      <c r="AK178" s="253"/>
      <c r="AL178" s="253"/>
      <c r="AM178" s="254"/>
      <c r="AN178" s="252">
        <f t="shared" ref="AN178" si="14">+AN177/$W$186</f>
        <v>0</v>
      </c>
      <c r="AO178" s="253"/>
      <c r="AP178" s="253"/>
      <c r="AQ178" s="254"/>
      <c r="AR178" s="252">
        <f t="shared" ref="AR178" si="15">+AR177/$W$186</f>
        <v>0</v>
      </c>
      <c r="AS178" s="253"/>
      <c r="AT178" s="253"/>
      <c r="AU178" s="254"/>
      <c r="AV178" s="252">
        <f t="shared" ref="AV178" si="16">+AV177/$W$186</f>
        <v>0</v>
      </c>
      <c r="AW178" s="253"/>
      <c r="AX178" s="253"/>
      <c r="AY178" s="254"/>
      <c r="AZ178" s="252">
        <f t="shared" ref="AZ178" si="17">+AZ177/$W$186</f>
        <v>0</v>
      </c>
      <c r="BA178" s="253"/>
      <c r="BB178" s="253"/>
      <c r="BC178" s="254"/>
      <c r="BD178" s="238"/>
      <c r="BE178" s="239"/>
      <c r="BF178" s="239"/>
      <c r="BG178" s="240"/>
      <c r="BH178" s="244"/>
      <c r="BI178" s="60"/>
    </row>
    <row r="179" spans="1:61" ht="24.75" customHeight="1" thickBot="1" x14ac:dyDescent="0.3">
      <c r="D179" s="61"/>
      <c r="E179" s="247"/>
      <c r="F179" s="257" t="s">
        <v>242</v>
      </c>
      <c r="G179" s="258"/>
      <c r="H179" s="259">
        <f>COUNTIF(H12:K177,"R")</f>
        <v>0</v>
      </c>
      <c r="I179" s="260"/>
      <c r="J179" s="260"/>
      <c r="K179" s="261"/>
      <c r="L179" s="259">
        <f>COUNTIF(L12:O177,"R")</f>
        <v>0</v>
      </c>
      <c r="M179" s="260"/>
      <c r="N179" s="260"/>
      <c r="O179" s="261"/>
      <c r="P179" s="259">
        <f>COUNTIF(P12:S177,"R")</f>
        <v>0</v>
      </c>
      <c r="Q179" s="260"/>
      <c r="R179" s="260"/>
      <c r="S179" s="261"/>
      <c r="T179" s="259">
        <f>COUNTIF(T12:W177,"R")</f>
        <v>0</v>
      </c>
      <c r="U179" s="260"/>
      <c r="V179" s="260"/>
      <c r="W179" s="261"/>
      <c r="X179" s="259">
        <f>COUNTIF(X12:AA177,"R")</f>
        <v>0</v>
      </c>
      <c r="Y179" s="260"/>
      <c r="Z179" s="260"/>
      <c r="AA179" s="261"/>
      <c r="AB179" s="259">
        <f>COUNTIF(AB12:AE177,"R")</f>
        <v>0</v>
      </c>
      <c r="AC179" s="260"/>
      <c r="AD179" s="260"/>
      <c r="AE179" s="261"/>
      <c r="AF179" s="259">
        <f>COUNTIF(AF12:AI177,"R")</f>
        <v>0</v>
      </c>
      <c r="AG179" s="260"/>
      <c r="AH179" s="260"/>
      <c r="AI179" s="261"/>
      <c r="AJ179" s="259">
        <f>COUNTIF(AJ12:AM177,"R")</f>
        <v>0</v>
      </c>
      <c r="AK179" s="260"/>
      <c r="AL179" s="260"/>
      <c r="AM179" s="261"/>
      <c r="AN179" s="259">
        <f>COUNTIF(AN12:AQ177,"R")</f>
        <v>0</v>
      </c>
      <c r="AO179" s="260"/>
      <c r="AP179" s="260"/>
      <c r="AQ179" s="261"/>
      <c r="AR179" s="259">
        <f>COUNTIF(AR12:AU177,"R")</f>
        <v>0</v>
      </c>
      <c r="AS179" s="260"/>
      <c r="AT179" s="260"/>
      <c r="AU179" s="261"/>
      <c r="AV179" s="259">
        <f>COUNTIF(AV12:AY177,"R")</f>
        <v>0</v>
      </c>
      <c r="AW179" s="260"/>
      <c r="AX179" s="260"/>
      <c r="AY179" s="261"/>
      <c r="AZ179" s="259">
        <f>COUNTIF(AZ12:BC177,"R")</f>
        <v>0</v>
      </c>
      <c r="BA179" s="260"/>
      <c r="BB179" s="260"/>
      <c r="BC179" s="261"/>
      <c r="BD179" s="241"/>
      <c r="BE179" s="242"/>
      <c r="BF179" s="242"/>
      <c r="BG179" s="243"/>
      <c r="BH179" s="245"/>
      <c r="BI179" s="60"/>
    </row>
    <row r="180" spans="1:61" x14ac:dyDescent="0.25"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</row>
    <row r="181" spans="1:61" x14ac:dyDescent="0.25"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</row>
    <row r="182" spans="1:61" ht="15.75" thickBot="1" x14ac:dyDescent="0.3"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</row>
    <row r="183" spans="1:61" ht="16.5" thickBot="1" x14ac:dyDescent="0.3">
      <c r="H183" s="35"/>
      <c r="I183" s="35"/>
      <c r="J183" s="35"/>
      <c r="K183" s="35"/>
      <c r="L183" s="35"/>
      <c r="M183" s="35"/>
      <c r="N183" s="35"/>
      <c r="O183" s="35"/>
      <c r="P183" s="35"/>
      <c r="Q183" s="64" t="s">
        <v>53</v>
      </c>
      <c r="R183" s="275" t="s">
        <v>243</v>
      </c>
      <c r="S183" s="276"/>
      <c r="T183" s="276"/>
      <c r="U183" s="276"/>
      <c r="V183" s="277"/>
      <c r="W183" s="266">
        <f>SUM(H176:BC176)-W184-W185</f>
        <v>348</v>
      </c>
      <c r="X183" s="267"/>
      <c r="Y183" s="268"/>
      <c r="Z183" s="269">
        <f>+W183/$W$186</f>
        <v>0.98305084745762716</v>
      </c>
      <c r="AA183" s="270"/>
      <c r="AB183" s="270"/>
      <c r="AC183" s="270"/>
      <c r="AD183" s="271"/>
    </row>
    <row r="184" spans="1:61" ht="16.5" thickBot="1" x14ac:dyDescent="0.3">
      <c r="H184" s="35"/>
      <c r="I184" s="35"/>
      <c r="J184" s="35"/>
      <c r="K184" s="35"/>
      <c r="L184" s="35"/>
      <c r="M184" s="35"/>
      <c r="N184" s="35"/>
      <c r="O184" s="35"/>
      <c r="P184" s="35"/>
      <c r="Q184" s="65" t="s">
        <v>244</v>
      </c>
      <c r="R184" s="263" t="s">
        <v>21</v>
      </c>
      <c r="S184" s="264"/>
      <c r="T184" s="264"/>
      <c r="U184" s="264"/>
      <c r="V184" s="265"/>
      <c r="W184" s="266">
        <f>SUM(H177:BC177)</f>
        <v>6</v>
      </c>
      <c r="X184" s="267"/>
      <c r="Y184" s="268"/>
      <c r="Z184" s="269">
        <f>+W184/$W$186</f>
        <v>1.6949152542372881E-2</v>
      </c>
      <c r="AA184" s="270"/>
      <c r="AB184" s="270"/>
      <c r="AC184" s="270"/>
      <c r="AD184" s="271"/>
    </row>
    <row r="185" spans="1:61" ht="16.5" thickBot="1" x14ac:dyDescent="0.3">
      <c r="H185" s="35"/>
      <c r="I185" s="35"/>
      <c r="J185" s="35"/>
      <c r="K185" s="35"/>
      <c r="L185" s="35"/>
      <c r="M185" s="35"/>
      <c r="N185" s="35"/>
      <c r="O185" s="35"/>
      <c r="P185" s="35"/>
      <c r="Q185" s="66" t="s">
        <v>245</v>
      </c>
      <c r="R185" s="263" t="s">
        <v>246</v>
      </c>
      <c r="S185" s="264"/>
      <c r="T185" s="264"/>
      <c r="U185" s="264"/>
      <c r="V185" s="265"/>
      <c r="W185" s="266">
        <f>SUM(H179:BC179)</f>
        <v>0</v>
      </c>
      <c r="X185" s="267"/>
      <c r="Y185" s="268"/>
      <c r="Z185" s="269">
        <f>+W183/$W$186</f>
        <v>0.98305084745762716</v>
      </c>
      <c r="AA185" s="270"/>
      <c r="AB185" s="270"/>
      <c r="AC185" s="270"/>
      <c r="AD185" s="271"/>
    </row>
    <row r="186" spans="1:61" ht="16.5" thickBot="1" x14ac:dyDescent="0.3">
      <c r="H186" s="35"/>
      <c r="I186" s="35"/>
      <c r="J186" s="35"/>
      <c r="K186" s="35"/>
      <c r="L186" s="35"/>
      <c r="M186" s="35"/>
      <c r="N186" s="35"/>
      <c r="O186" s="35"/>
      <c r="P186" s="35"/>
      <c r="Q186" s="272" t="s">
        <v>247</v>
      </c>
      <c r="R186" s="273"/>
      <c r="S186" s="273"/>
      <c r="T186" s="273"/>
      <c r="U186" s="273"/>
      <c r="V186" s="274"/>
      <c r="W186" s="266">
        <f>SUM(W183:Y185)</f>
        <v>354</v>
      </c>
      <c r="X186" s="267"/>
      <c r="Y186" s="268"/>
      <c r="Z186" s="269">
        <f>SUM(Z183:AB184)</f>
        <v>1</v>
      </c>
      <c r="AA186" s="270"/>
      <c r="AB186" s="270"/>
      <c r="AC186" s="270"/>
      <c r="AD186" s="271"/>
    </row>
    <row r="187" spans="1:61" ht="30" customHeight="1" x14ac:dyDescent="0.25">
      <c r="B187" s="262" t="s">
        <v>248</v>
      </c>
      <c r="C187" s="262"/>
      <c r="E187" s="262" t="s">
        <v>249</v>
      </c>
      <c r="F187" s="262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</row>
    <row r="188" spans="1:61" x14ac:dyDescent="0.25"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</row>
    <row r="189" spans="1:61" x14ac:dyDescent="0.25">
      <c r="A189" s="67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</row>
    <row r="190" spans="1:61" x14ac:dyDescent="0.25"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</row>
    <row r="191" spans="1:61" x14ac:dyDescent="0.25"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</row>
    <row r="192" spans="1:61" x14ac:dyDescent="0.25"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</row>
    <row r="193" spans="8:19" x14ac:dyDescent="0.25"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</row>
    <row r="194" spans="8:19" x14ac:dyDescent="0.25"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</row>
    <row r="195" spans="8:19" x14ac:dyDescent="0.25"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8:19" x14ac:dyDescent="0.25"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8:19" x14ac:dyDescent="0.25"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</row>
    <row r="198" spans="8:19" x14ac:dyDescent="0.25"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</row>
    <row r="199" spans="8:19" x14ac:dyDescent="0.25"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</row>
    <row r="200" spans="8:19" x14ac:dyDescent="0.25"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</row>
    <row r="201" spans="8:19" x14ac:dyDescent="0.25"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</row>
    <row r="202" spans="8:19" x14ac:dyDescent="0.25"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</row>
    <row r="203" spans="8:19" x14ac:dyDescent="0.25"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</row>
    <row r="204" spans="8:19" x14ac:dyDescent="0.25"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</row>
    <row r="205" spans="8:19" x14ac:dyDescent="0.25"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</row>
    <row r="206" spans="8:19" x14ac:dyDescent="0.25"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</row>
    <row r="207" spans="8:19" x14ac:dyDescent="0.25"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</row>
    <row r="208" spans="8:19" x14ac:dyDescent="0.25"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</row>
    <row r="209" spans="8:45" x14ac:dyDescent="0.25"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</row>
    <row r="210" spans="8:45" ht="15.75" x14ac:dyDescent="0.25"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</row>
    <row r="211" spans="8:45" x14ac:dyDescent="0.25"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</row>
    <row r="212" spans="8:45" x14ac:dyDescent="0.25"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</row>
    <row r="213" spans="8:45" x14ac:dyDescent="0.25"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</row>
    <row r="214" spans="8:45" x14ac:dyDescent="0.25"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</row>
    <row r="215" spans="8:45" x14ac:dyDescent="0.25"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</row>
    <row r="216" spans="8:45" x14ac:dyDescent="0.25"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</row>
    <row r="217" spans="8:45" x14ac:dyDescent="0.25"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</row>
    <row r="218" spans="8:45" x14ac:dyDescent="0.25"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</row>
    <row r="219" spans="8:45" x14ac:dyDescent="0.25"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</row>
    <row r="220" spans="8:45" ht="14.25" customHeight="1" x14ac:dyDescent="0.25"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8:45" ht="19.5" customHeight="1" x14ac:dyDescent="0.25"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8:45" ht="19.5" customHeight="1" x14ac:dyDescent="0.25"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</row>
    <row r="223" spans="8:45" x14ac:dyDescent="0.25"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</row>
    <row r="224" spans="8:45" x14ac:dyDescent="0.25"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</row>
    <row r="225" spans="8:19" x14ac:dyDescent="0.25"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</row>
    <row r="226" spans="8:19" x14ac:dyDescent="0.25"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</row>
  </sheetData>
  <mergeCells count="497">
    <mergeCell ref="B187:C187"/>
    <mergeCell ref="E187:F187"/>
    <mergeCell ref="R185:V185"/>
    <mergeCell ref="W185:Y185"/>
    <mergeCell ref="Z185:AD185"/>
    <mergeCell ref="Q186:V186"/>
    <mergeCell ref="W186:Y186"/>
    <mergeCell ref="Z186:AD186"/>
    <mergeCell ref="AZ179:BC179"/>
    <mergeCell ref="R183:V183"/>
    <mergeCell ref="W183:Y183"/>
    <mergeCell ref="Z183:AD183"/>
    <mergeCell ref="R184:V184"/>
    <mergeCell ref="W184:Y184"/>
    <mergeCell ref="Z184:AD184"/>
    <mergeCell ref="AB179:AE179"/>
    <mergeCell ref="AF179:AI179"/>
    <mergeCell ref="AJ179:AM179"/>
    <mergeCell ref="AN179:AQ179"/>
    <mergeCell ref="AR179:AU179"/>
    <mergeCell ref="AV179:AY179"/>
    <mergeCell ref="L177:O177"/>
    <mergeCell ref="P177:S177"/>
    <mergeCell ref="T177:W177"/>
    <mergeCell ref="X177:AA177"/>
    <mergeCell ref="AN178:AQ178"/>
    <mergeCell ref="AR178:AU178"/>
    <mergeCell ref="AV178:AY178"/>
    <mergeCell ref="AZ178:BC178"/>
    <mergeCell ref="F179:G179"/>
    <mergeCell ref="H179:K179"/>
    <mergeCell ref="L179:O179"/>
    <mergeCell ref="P179:S179"/>
    <mergeCell ref="T179:W179"/>
    <mergeCell ref="X179:AA179"/>
    <mergeCell ref="BH175:BH179"/>
    <mergeCell ref="E176:E179"/>
    <mergeCell ref="F176:G176"/>
    <mergeCell ref="H176:K176"/>
    <mergeCell ref="L176:O176"/>
    <mergeCell ref="P176:S176"/>
    <mergeCell ref="T176:W176"/>
    <mergeCell ref="X176:AA176"/>
    <mergeCell ref="AB176:AE176"/>
    <mergeCell ref="AF175:AI175"/>
    <mergeCell ref="AJ175:AM175"/>
    <mergeCell ref="AN175:AQ175"/>
    <mergeCell ref="AR175:AU175"/>
    <mergeCell ref="AV175:AY175"/>
    <mergeCell ref="AZ175:BC175"/>
    <mergeCell ref="AZ177:BC177"/>
    <mergeCell ref="F178:G178"/>
    <mergeCell ref="H178:K178"/>
    <mergeCell ref="L178:O178"/>
    <mergeCell ref="P178:S178"/>
    <mergeCell ref="T178:W178"/>
    <mergeCell ref="X178:AA178"/>
    <mergeCell ref="AB178:AE178"/>
    <mergeCell ref="AF178:AI178"/>
    <mergeCell ref="BD174:BF174"/>
    <mergeCell ref="E175:G175"/>
    <mergeCell ref="H175:K175"/>
    <mergeCell ref="L175:O175"/>
    <mergeCell ref="P175:S175"/>
    <mergeCell ref="T175:W175"/>
    <mergeCell ref="X175:AA175"/>
    <mergeCell ref="AB175:AE175"/>
    <mergeCell ref="AF176:AI176"/>
    <mergeCell ref="AJ176:AM176"/>
    <mergeCell ref="AN176:AQ176"/>
    <mergeCell ref="AR176:AU176"/>
    <mergeCell ref="AV176:AY176"/>
    <mergeCell ref="AZ176:BC176"/>
    <mergeCell ref="BD175:BG179"/>
    <mergeCell ref="AJ178:AM178"/>
    <mergeCell ref="AB177:AE177"/>
    <mergeCell ref="AF177:AI177"/>
    <mergeCell ref="AJ177:AM177"/>
    <mergeCell ref="AN177:AQ177"/>
    <mergeCell ref="AR177:AU177"/>
    <mergeCell ref="AV177:AY177"/>
    <mergeCell ref="F177:G177"/>
    <mergeCell ref="H177:K177"/>
    <mergeCell ref="F171:G171"/>
    <mergeCell ref="BL171:BN171"/>
    <mergeCell ref="F172:G172"/>
    <mergeCell ref="BL172:BN172"/>
    <mergeCell ref="BL167:BN167"/>
    <mergeCell ref="A168:A173"/>
    <mergeCell ref="B168:B173"/>
    <mergeCell ref="C168:C173"/>
    <mergeCell ref="D168:D173"/>
    <mergeCell ref="E168:E173"/>
    <mergeCell ref="F168:G168"/>
    <mergeCell ref="BE168:BE173"/>
    <mergeCell ref="BL168:BN168"/>
    <mergeCell ref="F169:G169"/>
    <mergeCell ref="F173:G173"/>
    <mergeCell ref="BL173:BN173"/>
    <mergeCell ref="BL162:BN162"/>
    <mergeCell ref="BL163:BN163"/>
    <mergeCell ref="BL164:BN164"/>
    <mergeCell ref="F165:F166"/>
    <mergeCell ref="BE165:BE166"/>
    <mergeCell ref="BL165:BN165"/>
    <mergeCell ref="BL166:BN166"/>
    <mergeCell ref="BL169:BN169"/>
    <mergeCell ref="F170:G170"/>
    <mergeCell ref="BL170:BN170"/>
    <mergeCell ref="BL158:BN158"/>
    <mergeCell ref="BL159:BN159"/>
    <mergeCell ref="BL160:BN160"/>
    <mergeCell ref="BL161:BN161"/>
    <mergeCell ref="F155:G155"/>
    <mergeCell ref="BL155:BN155"/>
    <mergeCell ref="F156:G156"/>
    <mergeCell ref="BL156:BN156"/>
    <mergeCell ref="F157:G157"/>
    <mergeCell ref="BL157:BN157"/>
    <mergeCell ref="BL152:BN152"/>
    <mergeCell ref="F153:G153"/>
    <mergeCell ref="BL153:BN153"/>
    <mergeCell ref="F154:G154"/>
    <mergeCell ref="BL154:BN154"/>
    <mergeCell ref="BL144:BN144"/>
    <mergeCell ref="BL145:BN145"/>
    <mergeCell ref="F146:F151"/>
    <mergeCell ref="BL146:BN146"/>
    <mergeCell ref="BL147:BN147"/>
    <mergeCell ref="BL148:BN148"/>
    <mergeCell ref="BL149:BN149"/>
    <mergeCell ref="BL150:BN150"/>
    <mergeCell ref="BL151:BN151"/>
    <mergeCell ref="BI139:BI166"/>
    <mergeCell ref="BJ139:BJ167"/>
    <mergeCell ref="BL139:BN139"/>
    <mergeCell ref="F140:G140"/>
    <mergeCell ref="BL140:BN140"/>
    <mergeCell ref="F141:G141"/>
    <mergeCell ref="BL141:BN141"/>
    <mergeCell ref="F142:F145"/>
    <mergeCell ref="BL142:BN142"/>
    <mergeCell ref="F158:F161"/>
    <mergeCell ref="A139:A167"/>
    <mergeCell ref="B139:B167"/>
    <mergeCell ref="C139:C167"/>
    <mergeCell ref="D139:D167"/>
    <mergeCell ref="E139:E167"/>
    <mergeCell ref="F139:G139"/>
    <mergeCell ref="BE139:BE153"/>
    <mergeCell ref="BG139:BG166"/>
    <mergeCell ref="A115:A138"/>
    <mergeCell ref="B115:B138"/>
    <mergeCell ref="C115:C138"/>
    <mergeCell ref="D115:D138"/>
    <mergeCell ref="E115:E138"/>
    <mergeCell ref="F152:G152"/>
    <mergeCell ref="BE158:BE161"/>
    <mergeCell ref="F162:F164"/>
    <mergeCell ref="BE162:BE164"/>
    <mergeCell ref="F135:F138"/>
    <mergeCell ref="BG135:BG138"/>
    <mergeCell ref="BI135:BI138"/>
    <mergeCell ref="BJ135:BJ136"/>
    <mergeCell ref="BL135:BN135"/>
    <mergeCell ref="BL136:BN136"/>
    <mergeCell ref="BL143:BN143"/>
    <mergeCell ref="BL137:BN137"/>
    <mergeCell ref="BL138:BN138"/>
    <mergeCell ref="BI130:BI134"/>
    <mergeCell ref="BJ130:BJ134"/>
    <mergeCell ref="BL130:BN130"/>
    <mergeCell ref="BG118:BG129"/>
    <mergeCell ref="BI118:BI129"/>
    <mergeCell ref="BJ118:BJ129"/>
    <mergeCell ref="BL118:BN118"/>
    <mergeCell ref="BL119:BN119"/>
    <mergeCell ref="BL120:BN120"/>
    <mergeCell ref="BL121:BN121"/>
    <mergeCell ref="BL122:BN122"/>
    <mergeCell ref="BL123:BN123"/>
    <mergeCell ref="BL124:BN124"/>
    <mergeCell ref="BL131:BN131"/>
    <mergeCell ref="BL132:BN132"/>
    <mergeCell ref="BL133:BN133"/>
    <mergeCell ref="BL134:BN134"/>
    <mergeCell ref="BL113:BN113"/>
    <mergeCell ref="BL114:BN114"/>
    <mergeCell ref="F107:G107"/>
    <mergeCell ref="BL107:BN107"/>
    <mergeCell ref="F108:G108"/>
    <mergeCell ref="BL108:BN108"/>
    <mergeCell ref="BG115:BG117"/>
    <mergeCell ref="BI115:BI117"/>
    <mergeCell ref="BJ115:BJ117"/>
    <mergeCell ref="BL115:BN115"/>
    <mergeCell ref="F116:G116"/>
    <mergeCell ref="BE116:BE138"/>
    <mergeCell ref="BL116:BN116"/>
    <mergeCell ref="F117:G117"/>
    <mergeCell ref="BL117:BN117"/>
    <mergeCell ref="F118:F129"/>
    <mergeCell ref="F115:G115"/>
    <mergeCell ref="BL125:BN125"/>
    <mergeCell ref="BL126:BN126"/>
    <mergeCell ref="BL127:BN127"/>
    <mergeCell ref="BL128:BN128"/>
    <mergeCell ref="BL129:BN129"/>
    <mergeCell ref="F130:F134"/>
    <mergeCell ref="BG130:BG134"/>
    <mergeCell ref="BL101:BN101"/>
    <mergeCell ref="BL102:BN102"/>
    <mergeCell ref="E109:E114"/>
    <mergeCell ref="F109:G109"/>
    <mergeCell ref="BG109:BG114"/>
    <mergeCell ref="BI109:BI114"/>
    <mergeCell ref="BJ109:BJ114"/>
    <mergeCell ref="BL109:BN109"/>
    <mergeCell ref="BL103:BN103"/>
    <mergeCell ref="F104:G104"/>
    <mergeCell ref="BL104:BN104"/>
    <mergeCell ref="F105:G105"/>
    <mergeCell ref="BL105:BN105"/>
    <mergeCell ref="E106:E108"/>
    <mergeCell ref="F106:G106"/>
    <mergeCell ref="BE106:BE114"/>
    <mergeCell ref="BJ106:BJ108"/>
    <mergeCell ref="BL106:BN106"/>
    <mergeCell ref="F110:G110"/>
    <mergeCell ref="BL110:BN110"/>
    <mergeCell ref="F111:G111"/>
    <mergeCell ref="BL111:BN111"/>
    <mergeCell ref="F112:F114"/>
    <mergeCell ref="BL112:BN112"/>
    <mergeCell ref="E92:E105"/>
    <mergeCell ref="F92:G92"/>
    <mergeCell ref="BG92:BG105"/>
    <mergeCell ref="BI92:BI105"/>
    <mergeCell ref="BL92:BN92"/>
    <mergeCell ref="F93:G93"/>
    <mergeCell ref="BL93:BN93"/>
    <mergeCell ref="B94:B105"/>
    <mergeCell ref="C94:C105"/>
    <mergeCell ref="F94:G94"/>
    <mergeCell ref="BE94:BE105"/>
    <mergeCell ref="BL94:BN94"/>
    <mergeCell ref="F95:G95"/>
    <mergeCell ref="BL95:BN95"/>
    <mergeCell ref="F96:F97"/>
    <mergeCell ref="BJ96:BJ98"/>
    <mergeCell ref="BL96:BN96"/>
    <mergeCell ref="BL97:BN97"/>
    <mergeCell ref="F98:G98"/>
    <mergeCell ref="BL98:BN98"/>
    <mergeCell ref="F99:F102"/>
    <mergeCell ref="BJ99:BJ101"/>
    <mergeCell ref="BL99:BN99"/>
    <mergeCell ref="BL100:BN100"/>
    <mergeCell ref="F86:G86"/>
    <mergeCell ref="BL86:BN86"/>
    <mergeCell ref="BL87:BN87"/>
    <mergeCell ref="E88:E91"/>
    <mergeCell ref="F88:G88"/>
    <mergeCell ref="BG88:BG91"/>
    <mergeCell ref="BI88:BI91"/>
    <mergeCell ref="BJ88:BJ91"/>
    <mergeCell ref="BL88:BN88"/>
    <mergeCell ref="F89:G89"/>
    <mergeCell ref="BL89:BN89"/>
    <mergeCell ref="F90:G90"/>
    <mergeCell ref="BL90:BN90"/>
    <mergeCell ref="F91:G91"/>
    <mergeCell ref="BL91:BN91"/>
    <mergeCell ref="BJ81:BJ83"/>
    <mergeCell ref="BK81:BK83"/>
    <mergeCell ref="BL81:BN81"/>
    <mergeCell ref="F82:G82"/>
    <mergeCell ref="BL82:BN82"/>
    <mergeCell ref="F83:G83"/>
    <mergeCell ref="BL83:BN83"/>
    <mergeCell ref="D81:D105"/>
    <mergeCell ref="E81:E83"/>
    <mergeCell ref="F81:G81"/>
    <mergeCell ref="BE81:BE83"/>
    <mergeCell ref="BG81:BG83"/>
    <mergeCell ref="BI81:BI83"/>
    <mergeCell ref="F84:G84"/>
    <mergeCell ref="F87:G87"/>
    <mergeCell ref="F103:G103"/>
    <mergeCell ref="BL84:BN84"/>
    <mergeCell ref="E85:E87"/>
    <mergeCell ref="F85:G85"/>
    <mergeCell ref="BE85:BE87"/>
    <mergeCell ref="BG85:BG87"/>
    <mergeCell ref="BI85:BI87"/>
    <mergeCell ref="BJ85:BJ87"/>
    <mergeCell ref="BL85:BN85"/>
    <mergeCell ref="BL69:BN69"/>
    <mergeCell ref="E70:E80"/>
    <mergeCell ref="F70:F76"/>
    <mergeCell ref="BE70:BE80"/>
    <mergeCell ref="BG70:BG80"/>
    <mergeCell ref="BI70:BI80"/>
    <mergeCell ref="BJ70:BJ80"/>
    <mergeCell ref="BL70:BN70"/>
    <mergeCell ref="BL71:BN71"/>
    <mergeCell ref="BL72:BN72"/>
    <mergeCell ref="F78:G78"/>
    <mergeCell ref="BL78:BN78"/>
    <mergeCell ref="F79:G79"/>
    <mergeCell ref="BL79:BN79"/>
    <mergeCell ref="F80:G80"/>
    <mergeCell ref="BL80:BN80"/>
    <mergeCell ref="BL73:BN73"/>
    <mergeCell ref="BL74:BN74"/>
    <mergeCell ref="BL75:BN75"/>
    <mergeCell ref="BL76:BN76"/>
    <mergeCell ref="F77:G77"/>
    <mergeCell ref="BL77:BN77"/>
    <mergeCell ref="BL62:BN62"/>
    <mergeCell ref="F63:G63"/>
    <mergeCell ref="BL63:BN63"/>
    <mergeCell ref="F64:G64"/>
    <mergeCell ref="BL64:BN64"/>
    <mergeCell ref="BI57:BI68"/>
    <mergeCell ref="BJ57:BJ68"/>
    <mergeCell ref="BL57:BN57"/>
    <mergeCell ref="F58:G58"/>
    <mergeCell ref="BL58:BN58"/>
    <mergeCell ref="F59:G59"/>
    <mergeCell ref="BL59:BN59"/>
    <mergeCell ref="F60:G60"/>
    <mergeCell ref="BL60:BN60"/>
    <mergeCell ref="F61:G61"/>
    <mergeCell ref="BL52:BN52"/>
    <mergeCell ref="BL53:BN53"/>
    <mergeCell ref="BL54:BN54"/>
    <mergeCell ref="BL55:BN55"/>
    <mergeCell ref="BL56:BN56"/>
    <mergeCell ref="B57:B68"/>
    <mergeCell ref="C57:C68"/>
    <mergeCell ref="D57:D80"/>
    <mergeCell ref="E57:E68"/>
    <mergeCell ref="F57:G57"/>
    <mergeCell ref="BG57:BG68"/>
    <mergeCell ref="F65:G65"/>
    <mergeCell ref="B69:B80"/>
    <mergeCell ref="C69:C80"/>
    <mergeCell ref="F69:G69"/>
    <mergeCell ref="BL65:BN65"/>
    <mergeCell ref="F66:G66"/>
    <mergeCell ref="BL66:BN66"/>
    <mergeCell ref="F67:G67"/>
    <mergeCell ref="BL67:BN67"/>
    <mergeCell ref="F68:G68"/>
    <mergeCell ref="BL68:BN68"/>
    <mergeCell ref="BL61:BN61"/>
    <mergeCell ref="F62:G62"/>
    <mergeCell ref="BL46:BN46"/>
    <mergeCell ref="F47:G47"/>
    <mergeCell ref="BL47:BN47"/>
    <mergeCell ref="F48:G48"/>
    <mergeCell ref="BL48:BN48"/>
    <mergeCell ref="F49:G49"/>
    <mergeCell ref="BL49:BN49"/>
    <mergeCell ref="BL44:BN44"/>
    <mergeCell ref="D45:D56"/>
    <mergeCell ref="E45:E56"/>
    <mergeCell ref="F45:G45"/>
    <mergeCell ref="BE45:BE51"/>
    <mergeCell ref="BG45:BG56"/>
    <mergeCell ref="BI45:BI56"/>
    <mergeCell ref="BJ45:BJ50"/>
    <mergeCell ref="BL45:BN45"/>
    <mergeCell ref="F46:G46"/>
    <mergeCell ref="D28:D44"/>
    <mergeCell ref="E28:E44"/>
    <mergeCell ref="F50:G50"/>
    <mergeCell ref="BL50:BN50"/>
    <mergeCell ref="F51:F56"/>
    <mergeCell ref="BJ51:BJ56"/>
    <mergeCell ref="BL51:BN51"/>
    <mergeCell ref="F38:G38"/>
    <mergeCell ref="BL38:BN38"/>
    <mergeCell ref="F39:G39"/>
    <mergeCell ref="BL39:BN39"/>
    <mergeCell ref="F40:F44"/>
    <mergeCell ref="BL40:BN40"/>
    <mergeCell ref="BL41:BN41"/>
    <mergeCell ref="BL42:BN42"/>
    <mergeCell ref="BL43:BN43"/>
    <mergeCell ref="BL33:BN33"/>
    <mergeCell ref="F34:G34"/>
    <mergeCell ref="BL34:BN34"/>
    <mergeCell ref="F35:G35"/>
    <mergeCell ref="BL35:BN35"/>
    <mergeCell ref="F36:G36"/>
    <mergeCell ref="BL36:BN36"/>
    <mergeCell ref="BJ28:BJ44"/>
    <mergeCell ref="BL28:BN28"/>
    <mergeCell ref="F29:G29"/>
    <mergeCell ref="BL29:BN29"/>
    <mergeCell ref="F30:G30"/>
    <mergeCell ref="BL30:BN30"/>
    <mergeCell ref="F31:G31"/>
    <mergeCell ref="BL31:BN31"/>
    <mergeCell ref="F32:G32"/>
    <mergeCell ref="BL32:BN32"/>
    <mergeCell ref="F28:G28"/>
    <mergeCell ref="BE28:BE44"/>
    <mergeCell ref="BG28:BG44"/>
    <mergeCell ref="BI28:BI44"/>
    <mergeCell ref="F33:G33"/>
    <mergeCell ref="F37:G37"/>
    <mergeCell ref="BL37:BN37"/>
    <mergeCell ref="F25:G25"/>
    <mergeCell ref="BL25:BN25"/>
    <mergeCell ref="F26:G26"/>
    <mergeCell ref="BL26:BN26"/>
    <mergeCell ref="F27:G27"/>
    <mergeCell ref="BL27:BN27"/>
    <mergeCell ref="F21:G21"/>
    <mergeCell ref="BL21:BN21"/>
    <mergeCell ref="D22:D27"/>
    <mergeCell ref="E22:E27"/>
    <mergeCell ref="F22:G22"/>
    <mergeCell ref="BL22:BN22"/>
    <mergeCell ref="F23:G23"/>
    <mergeCell ref="BL23:BN23"/>
    <mergeCell ref="F24:G24"/>
    <mergeCell ref="BL24:BN24"/>
    <mergeCell ref="F16:G16"/>
    <mergeCell ref="BL16:BN16"/>
    <mergeCell ref="F17:F18"/>
    <mergeCell ref="BL17:BN17"/>
    <mergeCell ref="BL18:BN18"/>
    <mergeCell ref="F19:F20"/>
    <mergeCell ref="BL19:BN19"/>
    <mergeCell ref="BL20:BN20"/>
    <mergeCell ref="BL12:BN12"/>
    <mergeCell ref="F13:G13"/>
    <mergeCell ref="BL13:BN13"/>
    <mergeCell ref="F14:G14"/>
    <mergeCell ref="BL14:BN14"/>
    <mergeCell ref="F15:G15"/>
    <mergeCell ref="BL15:BN15"/>
    <mergeCell ref="BJ10:BJ11"/>
    <mergeCell ref="BK10:BK11"/>
    <mergeCell ref="BL10:BN11"/>
    <mergeCell ref="A12:A105"/>
    <mergeCell ref="B12:B56"/>
    <mergeCell ref="C12:C56"/>
    <mergeCell ref="D12:D21"/>
    <mergeCell ref="E12:E21"/>
    <mergeCell ref="F12:G12"/>
    <mergeCell ref="BE12:BE27"/>
    <mergeCell ref="BD10:BD11"/>
    <mergeCell ref="BE10:BE11"/>
    <mergeCell ref="BF10:BF11"/>
    <mergeCell ref="BG10:BG11"/>
    <mergeCell ref="BH10:BH11"/>
    <mergeCell ref="BI10:BI11"/>
    <mergeCell ref="AF10:AI10"/>
    <mergeCell ref="AJ10:AM10"/>
    <mergeCell ref="AN10:AQ10"/>
    <mergeCell ref="AR10:AU10"/>
    <mergeCell ref="AV10:AY10"/>
    <mergeCell ref="AZ10:BC10"/>
    <mergeCell ref="H10:K10"/>
    <mergeCell ref="L10:O10"/>
    <mergeCell ref="P10:S10"/>
    <mergeCell ref="T10:W10"/>
    <mergeCell ref="X10:AA10"/>
    <mergeCell ref="AB10:AE10"/>
    <mergeCell ref="A10:A11"/>
    <mergeCell ref="B10:B11"/>
    <mergeCell ref="C10:C11"/>
    <mergeCell ref="D10:D11"/>
    <mergeCell ref="E10:E11"/>
    <mergeCell ref="F10:G11"/>
    <mergeCell ref="BJ5:BK5"/>
    <mergeCell ref="A7:C9"/>
    <mergeCell ref="E7:V9"/>
    <mergeCell ref="W7:AM7"/>
    <mergeCell ref="D8:D9"/>
    <mergeCell ref="W8:AM8"/>
    <mergeCell ref="W9:AM9"/>
    <mergeCell ref="A1:C3"/>
    <mergeCell ref="D1:BJ3"/>
    <mergeCell ref="A4:C4"/>
    <mergeCell ref="D4:G4"/>
    <mergeCell ref="H4:W6"/>
    <mergeCell ref="X4:BD6"/>
    <mergeCell ref="A5:C6"/>
    <mergeCell ref="D5:E6"/>
    <mergeCell ref="F5:F6"/>
    <mergeCell ref="G5:G6"/>
  </mergeCells>
  <conditionalFormatting sqref="H175 L175 P175 T175 X175 AB175 AF175 AJ175 AN175 AR175 AV175 AZ175 H12:BC174">
    <cfRule type="cellIs" dxfId="8" priority="11" stopIfTrue="1" operator="equal">
      <formula>"P"</formula>
    </cfRule>
  </conditionalFormatting>
  <conditionalFormatting sqref="BH175 BG174 BF12:BI12 BF13:BH13 BH14 BI13:BI14 BF14:BG28 BF29:BF44 BH15:BI28 BF45:BI45 BH29:BH44 BF46:BF56 BF57:BI57 BH46:BH56 BF58:BF68 BH58:BH68 BF69:BI70 BF106:BI109 BF81:BI81 BF71:BF80 BH71:BH80 BF84:BI85 BF82:BF83 BH82:BH83 BF88:BI88 BF86:BF87 BH86:BH87 BF92:BI92 BF89:BF91 BH89:BH91 BH110:BH114 BF110:BF117 BH116:BH117 BH115:BI115 BF118:BI118 BF119:BF129 BF130:BI130 BH119:BH129 BF131:BF134 BF135:BI135 BH131:BH134 BF136:BF138 BF139:BI139 BH136:BH138 BF167:BG173 BF140:BF166 BH167:BI174 BH140:BH166 BH93:BH105 BF93:BF105">
    <cfRule type="containsText" dxfId="7" priority="8" operator="containsText" text="ejecutado">
      <formula>NOT(ISERROR(SEARCH("ejecutado",BF12)))</formula>
    </cfRule>
    <cfRule type="containsText" dxfId="6" priority="9" operator="containsText" text="en proceso">
      <formula>NOT(ISERROR(SEARCH("en proceso",BF12)))</formula>
    </cfRule>
    <cfRule type="containsText" dxfId="5" priority="10" operator="containsText" text="sin iniciar">
      <formula>NOT(ISERROR(SEARCH("sin iniciar",BF12)))</formula>
    </cfRule>
  </conditionalFormatting>
  <conditionalFormatting sqref="H175 L175 P175 T175 X175 AB175 AF175 AJ175 AN175 AR175 AV175 AZ175 H12:BC174">
    <cfRule type="cellIs" dxfId="4" priority="6" stopIfTrue="1" operator="equal">
      <formula>"R"</formula>
    </cfRule>
    <cfRule type="cellIs" dxfId="3" priority="7" stopIfTrue="1" operator="equal">
      <formula>"C"</formula>
    </cfRule>
  </conditionalFormatting>
  <conditionalFormatting sqref="BE168 BE106 BE94:BE95 BE12:BE21 BE45 BE69:BE81 BE84:BE86 BE116">
    <cfRule type="iconSet" priority="12">
      <iconSet iconSet="3Symbols">
        <cfvo type="percent" val="0"/>
        <cfvo type="num" val="0.3"/>
        <cfvo type="num" val="0.9"/>
      </iconSet>
    </cfRule>
  </conditionalFormatting>
  <conditionalFormatting sqref="BE139">
    <cfRule type="iconSet" priority="5">
      <iconSet iconSet="3Symbols">
        <cfvo type="percent" val="0"/>
        <cfvo type="num" val="0.3"/>
        <cfvo type="num" val="0.9"/>
      </iconSet>
    </cfRule>
  </conditionalFormatting>
  <conditionalFormatting sqref="BE162 BE165 BE167">
    <cfRule type="iconSet" priority="4">
      <iconSet iconSet="3Symbols">
        <cfvo type="percent" val="0"/>
        <cfvo type="num" val="0.3"/>
        <cfvo type="num" val="0.9"/>
      </iconSet>
    </cfRule>
  </conditionalFormatting>
  <conditionalFormatting sqref="BE158">
    <cfRule type="iconSet" priority="13">
      <iconSet iconSet="3Symbols">
        <cfvo type="percent" val="0"/>
        <cfvo type="num" val="0.3"/>
        <cfvo type="num" val="0.9"/>
      </iconSet>
    </cfRule>
  </conditionalFormatting>
  <conditionalFormatting sqref="BE28:BE44">
    <cfRule type="iconSet" priority="14">
      <iconSet iconSet="3Symbols">
        <cfvo type="percent" val="0"/>
        <cfvo type="num" val="0.3"/>
        <cfvo type="num" val="0.9"/>
      </iconSet>
    </cfRule>
  </conditionalFormatting>
  <conditionalFormatting sqref="BG115">
    <cfRule type="containsText" dxfId="2" priority="1" operator="containsText" text="ejecutado">
      <formula>NOT(ISERROR(SEARCH("ejecutado",BG115)))</formula>
    </cfRule>
    <cfRule type="containsText" dxfId="1" priority="2" operator="containsText" text="en proceso">
      <formula>NOT(ISERROR(SEARCH("en proceso",BG115)))</formula>
    </cfRule>
    <cfRule type="containsText" dxfId="0" priority="3" operator="containsText" text="sin iniciar">
      <formula>NOT(ISERROR(SEARCH("sin iniciar",BG115)))</formula>
    </cfRule>
  </conditionalFormatting>
  <conditionalFormatting sqref="BD12:BD174">
    <cfRule type="iconSet" priority="15">
      <iconSet iconSet="3Symbols">
        <cfvo type="percent" val="0"/>
        <cfvo type="num" val="0.3"/>
        <cfvo type="num" val="0.9"/>
      </iconSet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sg-sst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CORPAMAG 4</dc:creator>
  <cp:lastModifiedBy>Nancy Calvano</cp:lastModifiedBy>
  <dcterms:created xsi:type="dcterms:W3CDTF">2017-03-21T13:37:45Z</dcterms:created>
  <dcterms:modified xsi:type="dcterms:W3CDTF">2019-03-08T23:21:09Z</dcterms:modified>
</cp:coreProperties>
</file>